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The VOCs 2h after culture" sheetId="1" r:id="rId1"/>
    <sheet name="The VOC 4h after culture" sheetId="2" r:id="rId2"/>
    <sheet name="The VOCs 24h after culture" sheetId="3" r:id="rId3"/>
  </sheets>
  <calcPr calcId="152511"/>
</workbook>
</file>

<file path=xl/calcChain.xml><?xml version="1.0" encoding="utf-8"?>
<calcChain xmlns="http://schemas.openxmlformats.org/spreadsheetml/2006/main">
  <c r="G38" i="1" l="1"/>
  <c r="G39" i="1"/>
  <c r="AB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B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AA4" i="3"/>
  <c r="AA3" i="3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B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B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B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Q72" i="1" l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36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R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R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G3" i="3"/>
  <c r="G4" i="3"/>
  <c r="G5" i="3"/>
  <c r="G6" i="3"/>
  <c r="G7" i="3"/>
  <c r="G8" i="3"/>
  <c r="G9" i="3"/>
  <c r="G10" i="3"/>
  <c r="G11" i="3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<sst xmlns="http://schemas.openxmlformats.org/spreadsheetml/2006/main" count="603" uniqueCount="127">
  <si>
    <t>No</t>
  </si>
  <si>
    <t>Cn</t>
  </si>
  <si>
    <t>Cn+1</t>
  </si>
  <si>
    <t xml:space="preserve">Sn </t>
  </si>
  <si>
    <t>Sn+1</t>
  </si>
  <si>
    <t>Tn</t>
  </si>
  <si>
    <t>RI</t>
  </si>
  <si>
    <t>Area%</t>
  </si>
  <si>
    <t>Compound</t>
  </si>
  <si>
    <t xml:space="preserve">Ethyl butanoate </t>
  </si>
  <si>
    <t>1-Penten-3-ol</t>
  </si>
  <si>
    <t>2,3-Pentandione</t>
  </si>
  <si>
    <t>2-Heptanone</t>
  </si>
  <si>
    <t>Indole</t>
  </si>
  <si>
    <t>1-Decyne</t>
  </si>
  <si>
    <t>1,9-Decadiene</t>
  </si>
  <si>
    <t>2-ethenyl-6-methyl-Pyrazine</t>
  </si>
  <si>
    <t>5.5-Dodecadinyl-1, 12-diol</t>
  </si>
  <si>
    <t>2-Methyl tetradecane</t>
  </si>
  <si>
    <t>(E)-2-hexyl ester- Butanoic acid</t>
  </si>
  <si>
    <t>2-methyl-2-Undecanethiol</t>
  </si>
  <si>
    <t>2H-Tetrazole-5-carboxylicacid, 2-phenyl</t>
  </si>
  <si>
    <t>Unknown</t>
  </si>
  <si>
    <t>Cyclohexene, 4-ethenyl-</t>
  </si>
  <si>
    <t>1,2-Butadiyene</t>
  </si>
  <si>
    <t>1-Methoxy-2-propanol</t>
  </si>
  <si>
    <t>3-Methyl-1,5-heptadiene</t>
  </si>
  <si>
    <t>butyraldehyde</t>
  </si>
  <si>
    <t>1,3-Heptadiene-3-yne</t>
  </si>
  <si>
    <t>Thiophene</t>
  </si>
  <si>
    <t xml:space="preserve">2-methyl-1-propanol  </t>
  </si>
  <si>
    <t>2,5-Dimethylpyrazine</t>
  </si>
  <si>
    <t>2-Ethyl hexanol</t>
  </si>
  <si>
    <t>Pentadecane</t>
  </si>
  <si>
    <t>2-Decenal</t>
  </si>
  <si>
    <t>Benzaldehyde</t>
  </si>
  <si>
    <t>-</t>
  </si>
  <si>
    <t>Limonene</t>
  </si>
  <si>
    <t>Copaene</t>
  </si>
  <si>
    <t>Neryl acetate</t>
  </si>
  <si>
    <t>2,6-dibutyl-2,5-cyclohexadiene-1,4-dione</t>
  </si>
  <si>
    <t>1-(1,5-dimethyl-4-hexyl-4-methyl-Benzene</t>
  </si>
  <si>
    <t>Zingiberene</t>
  </si>
  <si>
    <t>Muurola-4,5-diene</t>
  </si>
  <si>
    <t>Bisabolene</t>
  </si>
  <si>
    <t>2,5-(1,1-dimethylethyl)-Phenol</t>
  </si>
  <si>
    <t>Sesquiphellandrene</t>
  </si>
  <si>
    <t>Benzophenone</t>
  </si>
  <si>
    <t>Cedran-1,8-diol</t>
  </si>
  <si>
    <t>3-Propionyloxypentadecane</t>
  </si>
  <si>
    <t>4-t-butyl-2-(1-methyl-2-nitroethyl)cyclohexane</t>
  </si>
  <si>
    <t>Tetradecane</t>
  </si>
  <si>
    <t>Octacosane</t>
  </si>
  <si>
    <t>Dodecane</t>
  </si>
  <si>
    <t>Dibutyl phatalate</t>
  </si>
  <si>
    <t>Phatalic acid, butyl ester</t>
  </si>
  <si>
    <t>Naphthalenol</t>
  </si>
  <si>
    <t>Decanol</t>
  </si>
  <si>
    <t>Anisol</t>
  </si>
  <si>
    <t>Phenyl ethyl Pyrrole</t>
  </si>
  <si>
    <t>2,6-bis(1,1-dimethylethyl)-4-methyl-phenol</t>
  </si>
  <si>
    <t>Dodecanol</t>
  </si>
  <si>
    <t>α-Acetoxydihydrocoumarin</t>
  </si>
  <si>
    <t>Benzene acetaldehyde</t>
  </si>
  <si>
    <t>Tetrabutylcyclohexyl acetate</t>
  </si>
  <si>
    <t>Humulen</t>
  </si>
  <si>
    <t>Heptadecane</t>
  </si>
  <si>
    <t>Cedrol</t>
  </si>
  <si>
    <t>Nonadecanone</t>
  </si>
  <si>
    <t>1,2-Benzenedicarboxulic acid</t>
  </si>
  <si>
    <t>2,5-dimethyl Pyrazine</t>
  </si>
  <si>
    <t>Decene</t>
  </si>
  <si>
    <t>Methone</t>
  </si>
  <si>
    <t>Dimethyl Octenal</t>
  </si>
  <si>
    <t>Butylcyclohexyl acetate</t>
  </si>
  <si>
    <t>Dimethylethyl Cyclohexanol</t>
  </si>
  <si>
    <t>Longifolrne</t>
  </si>
  <si>
    <t>Caryophyllene</t>
  </si>
  <si>
    <t>Allyl butylhydroquinone</t>
  </si>
  <si>
    <t>Carbamic acid</t>
  </si>
  <si>
    <t>Longifolene</t>
  </si>
  <si>
    <t>β-Santalol</t>
  </si>
  <si>
    <t>1,3-Butadiyene</t>
  </si>
  <si>
    <t>Ocimene</t>
  </si>
  <si>
    <t>2-Hexan-1-ol</t>
  </si>
  <si>
    <t>1,5-Decadiene</t>
  </si>
  <si>
    <t>Octyl acetate</t>
  </si>
  <si>
    <t>Cadinene</t>
  </si>
  <si>
    <t>β-Sesquiphellandrene</t>
  </si>
  <si>
    <t>Tetradecanol</t>
  </si>
  <si>
    <t>Dodecenol</t>
  </si>
  <si>
    <t>Eicosane</t>
  </si>
  <si>
    <t>Methyl isopropyl Hexenal</t>
  </si>
  <si>
    <t>Dodecenal</t>
  </si>
  <si>
    <t>(z)-4-Decan-1-ol</t>
  </si>
  <si>
    <t>(z)-2-Octene-1-ol</t>
  </si>
  <si>
    <t>6-Methyl-5-hepten-2-one</t>
  </si>
  <si>
    <t>Tridecanol</t>
  </si>
  <si>
    <t>Longifolol</t>
  </si>
  <si>
    <t>2-(phenylmethylene)-Octanal</t>
  </si>
  <si>
    <t>98.67</t>
  </si>
  <si>
    <t>2-octyl-1-ol</t>
  </si>
  <si>
    <t>3-methyl-1-pentene</t>
  </si>
  <si>
    <t>2-octyne</t>
  </si>
  <si>
    <t>Ethyl acetoacetate</t>
  </si>
  <si>
    <t>3-Methy-4-pentene-3-ol</t>
  </si>
  <si>
    <t>2-Acetyl-1-pyrroline</t>
  </si>
  <si>
    <t>cis-Dihydro-α-terpinyl acetate</t>
  </si>
  <si>
    <t>Levomenthol</t>
  </si>
  <si>
    <t>Table 1s: The VOCs produced by E.coli in MB medium after 2h culture</t>
  </si>
  <si>
    <t>Table 2s: The VOCs produced by E.coli in TSB medium after 2h</t>
  </si>
  <si>
    <t>Table 3s: The VOCs produced by S.areus in MB medium after 2h culture</t>
  </si>
  <si>
    <t>Table 4s: The VOCs produced by S.areus in TSB medium after 2h</t>
  </si>
  <si>
    <t>Table 5s: The VOCs produced by C.albicans in MB medium after 2h</t>
  </si>
  <si>
    <t>Table 6s: The VOCs produced by C.albicans in TSB medium after 2h</t>
  </si>
  <si>
    <t>Table 7s: The VOCs produced by E. coli in MB medium 4h after culture</t>
  </si>
  <si>
    <t>Table 8s: The VOCs produced by E. coli in TSM medium 4h after culture</t>
  </si>
  <si>
    <t>Table 9s: The VOCs produced by S. areus in MB medium 4h after culture</t>
  </si>
  <si>
    <t xml:space="preserve"> Table 10s: The VOCs produced by S. areus in TSB medium 4h after culture</t>
  </si>
  <si>
    <t>Table 11s: The VOCs produced by C.albicans in MB 4h medium after culture</t>
  </si>
  <si>
    <t xml:space="preserve"> Table 12s: The VOCs produced by C.albicans in TSB medium 4h after culture</t>
  </si>
  <si>
    <t xml:space="preserve"> Table 13s: The VOCs produced by E. Coli in MB medium 24h after culture</t>
  </si>
  <si>
    <t>Table 14s: The VOCs produced by E.coli in TSB medium 24 after culture</t>
  </si>
  <si>
    <t xml:space="preserve"> Table 15s: The VOCs produced by S.areus in MB medium 24 after culture</t>
  </si>
  <si>
    <t>Table 16s: The VOCs produced by S. areus in TSB medium 24h after culture</t>
  </si>
  <si>
    <t>Table 17s: The VOCs produced by C.albicans in MB medium 24h after culture</t>
  </si>
  <si>
    <t>Table 18s: The VOCs produced by C.albicans in TSB medium 24h after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</si>
</sst>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b/>
      <sz val="12"/>
      <color theme="3"/>
      <name val="Calibri"/>
      <family val="2"/>
      <scheme val="minor"/>
    </font>
    <font>
      <b/>
      <sz val="14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i/>
      <sz val="14"/>
      <name val="Cambria"/>
      <family val="1"/>
      <scheme val="major"/>
    </font>
    <font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mbria"/>
      <family val="1"/>
      <scheme val="major"/>
    </font>
    <font>
      <i/>
      <sz val="12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3">
    <xf numFmtId="0" fontId="0" fillId="0" borderId="0" xfId="0"/>
    <xf numFmtId="0" fontId="0" fillId="0" borderId="2" xfId="0" applyBorder="1" applyAlignme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6" xfId="0" applyFont="1" applyFill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10" borderId="13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17" fillId="13" borderId="6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0" fontId="21" fillId="15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15" fillId="0" borderId="0" xfId="0" applyFont="1"/>
    <xf numFmtId="0" fontId="27" fillId="0" borderId="9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0" fillId="2" borderId="0" xfId="0" applyFill="1"/>
    <xf numFmtId="0" fontId="0" fillId="16" borderId="0" xfId="0" applyFill="1"/>
    <xf numFmtId="0" fontId="3" fillId="8" borderId="0" xfId="0" applyFont="1" applyFill="1" applyAlignment="1"/>
    <xf numFmtId="0" fontId="24" fillId="8" borderId="0" xfId="0" applyFont="1" applyFill="1" applyAlignment="1">
      <alignment horizontal="center" vertical="center"/>
    </xf>
    <xf numFmtId="0" fontId="3" fillId="9" borderId="0" xfId="0" applyFont="1" applyFill="1" applyAlignment="1"/>
    <xf numFmtId="0" fontId="0" fillId="9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3" fillId="6" borderId="0" xfId="0" applyFont="1" applyFill="1" applyAlignment="1"/>
    <xf numFmtId="0" fontId="3" fillId="7" borderId="0" xfId="0" applyFont="1" applyFill="1" applyAlignment="1"/>
    <xf numFmtId="0" fontId="10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6" fillId="13" borderId="6" xfId="1" applyFont="1" applyFill="1" applyBorder="1" applyAlignment="1">
      <alignment horizontal="center" vertical="center"/>
    </xf>
    <xf numFmtId="0" fontId="19" fillId="14" borderId="6" xfId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2" xfId="0" applyFont="1" applyFill="1" applyBorder="1" applyAlignment="1">
      <alignment horizontal="center"/>
    </xf>
    <xf numFmtId="0" fontId="12" fillId="0" borderId="6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</cellXfs>
  <cellStyles count="2">
    <cellStyle name="Heading 1" xfId="1" builtinId="16"/>
    <cellStyle name="Normal" xfId="0" builtinId="0"/>
  </cellStyles>
  <dxfs count="158">
    <dxf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6" tint="0.39997558519241921"/>
        </left>
        <right style="thin">
          <color theme="6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top style="thin">
          <color theme="6" tint="0.39997558519241921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39997558519241921"/>
        </left>
        <right/>
        <top/>
        <bottom/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39997558519241921"/>
        </left>
        <right style="thin">
          <color theme="6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theme="6" tint="0.59999389629810485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top style="thin">
          <color theme="6" tint="0.39997558519241921"/>
        </top>
      </border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6" tint="0.39997558519241921"/>
        </top>
      </border>
    </dxf>
    <dxf>
      <font>
        <b val="0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mbria"/>
        <scheme val="maj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border outline="0">
        <top style="thin">
          <color theme="6" tint="0.39997558519241921"/>
        </top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i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theme="6" tint="0.39997558519241921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mbria"/>
        <scheme val="maj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i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top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mbria"/>
        <scheme val="maj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solid">
          <fgColor indexed="64"/>
          <bgColor indexed="22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</font>
      <alignment horizontal="center" vertical="center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solid">
          <fgColor indexed="64"/>
          <bgColor indexed="22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solid">
          <fgColor indexed="64"/>
          <bgColor indexed="22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</font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major"/>
      </font>
      <fill>
        <patternFill patternType="solid">
          <fgColor indexed="64"/>
          <bgColor indexed="22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C000"/>
      <color rgb="FFFF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5" displayName="Table5" ref="A2:I31" totalsRowShown="0" headerRowDxfId="157" headerRowBorderDxfId="156">
  <autoFilter ref="A2:I31"/>
  <tableColumns count="9">
    <tableColumn id="1" name="No" dataDxfId="155"/>
    <tableColumn id="2" name="Cn"/>
    <tableColumn id="3" name="Cn+1"/>
    <tableColumn id="4" name="Tn" dataDxfId="154"/>
    <tableColumn id="5" name="Sn "/>
    <tableColumn id="6" name="Sn+1"/>
    <tableColumn id="7" name="RI" dataDxfId="153">
      <calculatedColumnFormula>100*B3+100*(D3-E3)/(F3-E3)</calculatedColumnFormula>
    </tableColumn>
    <tableColumn id="8" name="Area%" dataDxfId="152"/>
    <tableColumn id="9" name="Compound" dataDxfId="15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2" name="Table17" displayName="Table17" ref="U24:AC50" totalsRowCount="1" headerRowDxfId="22" dataDxfId="20" totalsRowDxfId="18" headerRowBorderDxfId="21" tableBorderDxfId="19">
  <autoFilter ref="U24:AC49"/>
  <tableColumns count="9">
    <tableColumn id="1" name="No" dataDxfId="17" totalsRowDxfId="16"/>
    <tableColumn id="2" name="Cn" dataDxfId="15" totalsRowDxfId="14"/>
    <tableColumn id="3" name="Cn+1" dataDxfId="13" totalsRowDxfId="12"/>
    <tableColumn id="4" name="Tn" dataDxfId="11" totalsRowDxfId="10"/>
    <tableColumn id="5" name="Sn " dataDxfId="9" totalsRowDxfId="8"/>
    <tableColumn id="6" name="Sn+1" dataDxfId="7" totalsRowDxfId="6"/>
    <tableColumn id="7" name="RI" dataDxfId="5" totalsRowDxfId="4">
      <calculatedColumnFormula>(100*V25)+100*(X25-Y25)/(Z25-Y25)</calculatedColumnFormula>
    </tableColumn>
    <tableColumn id="8" name="Area%" totalsRowFunction="custom" dataDxfId="3" totalsRowDxfId="2">
      <totalsRowFormula>SUM(AB26:AB34,AB36:AB43,AB46:AB49,AB44)</totalsRowFormula>
    </tableColumn>
    <tableColumn id="9" name="Compound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6" displayName="Table6" ref="A35:I61" totalsRowShown="0" headerRowDxfId="150" headerRowBorderDxfId="149">
  <autoFilter ref="A35:I61"/>
  <tableColumns count="9">
    <tableColumn id="1" name="No" dataDxfId="148"/>
    <tableColumn id="2" name="Cn"/>
    <tableColumn id="3" name="Cn+1"/>
    <tableColumn id="4" name="Tn" dataDxfId="147"/>
    <tableColumn id="5" name="Sn "/>
    <tableColumn id="6" name="Sn+1"/>
    <tableColumn id="7" name="RI" dataDxfId="146">
      <calculatedColumnFormula>100*B36+100*(D36-E36)/(F36-E36)</calculatedColumnFormula>
    </tableColumn>
    <tableColumn id="8" name="Area%" dataDxfId="145"/>
    <tableColumn id="9" name="Compound" dataDxfId="144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5" name="Table9" displayName="Table9" ref="K2:S25" totalsRowShown="0" headerRowDxfId="143" headerRowBorderDxfId="142">
  <autoFilter ref="K2:S25"/>
  <tableColumns count="9">
    <tableColumn id="1" name="No" dataDxfId="141"/>
    <tableColumn id="2" name="Cn"/>
    <tableColumn id="3" name="Cn+1"/>
    <tableColumn id="4" name="Tn" dataDxfId="140"/>
    <tableColumn id="5" name="Sn "/>
    <tableColumn id="6" name="Sn+1"/>
    <tableColumn id="7" name="RI" dataDxfId="139">
      <calculatedColumnFormula>100*L3+100*(N3-O3)/(P3-O3)</calculatedColumnFormula>
    </tableColumn>
    <tableColumn id="8" name="Area%" dataDxfId="138"/>
    <tableColumn id="9" name="Compound" dataDxfId="137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6" name="Table10" displayName="Table10" ref="K36:S72" totalsRowShown="0" headerRowDxfId="136" headerRowBorderDxfId="135">
  <autoFilter ref="K36:S72"/>
  <tableColumns count="9">
    <tableColumn id="1" name="No" dataDxfId="134"/>
    <tableColumn id="2" name="Cn"/>
    <tableColumn id="3" name="Cn+1"/>
    <tableColumn id="4" name="Tn" dataDxfId="133"/>
    <tableColumn id="5" name="Sn "/>
    <tableColumn id="6" name="Sn+1"/>
    <tableColumn id="7" name="RI" dataDxfId="132">
      <calculatedColumnFormula>100*L37+100*(N37-O37)/(P37-O37)</calculatedColumnFormula>
    </tableColumn>
    <tableColumn id="8" name="Area%" dataDxfId="131"/>
    <tableColumn id="9" name="Compound" dataDxfId="130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U2:AC16" totalsRowCount="1" headerRowDxfId="129" dataDxfId="127" headerRowBorderDxfId="128" tableBorderDxfId="126" totalsRowBorderDxfId="125">
  <autoFilter ref="U2:AC15"/>
  <tableColumns count="9">
    <tableColumn id="1" name="No" dataDxfId="124" totalsRowDxfId="123"/>
    <tableColumn id="2" name="Cn" dataDxfId="122" totalsRowDxfId="121"/>
    <tableColumn id="3" name="Cn+1" dataDxfId="120" totalsRowDxfId="119"/>
    <tableColumn id="4" name="Tn" dataDxfId="118" totalsRowDxfId="117"/>
    <tableColumn id="5" name="Sn " dataDxfId="116" totalsRowDxfId="115"/>
    <tableColumn id="6" name="Sn+1" dataDxfId="114" totalsRowDxfId="113"/>
    <tableColumn id="7" name="RI" dataDxfId="112" totalsRowDxfId="111">
      <calculatedColumnFormula>(100*V3)+100*(X3-Y3)/(Z3-Y3)</calculatedColumnFormula>
    </tableColumn>
    <tableColumn id="8" name="Area%" totalsRowFunction="custom" dataDxfId="110" totalsRowDxfId="109">
      <totalsRowFormula>SUM(Table7[Area%])</totalsRowFormula>
    </tableColumn>
    <tableColumn id="9" name="Compound" dataDxfId="108" totalsRowDxfId="107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U27:AC75" totalsRowCount="1" headerRowDxfId="106" dataDxfId="104" totalsRowDxfId="102" headerRowBorderDxfId="105" tableBorderDxfId="103">
  <autoFilter ref="U27:AC74"/>
  <tableColumns count="9">
    <tableColumn id="1" name="No" dataDxfId="101"/>
    <tableColumn id="2" name="Cn" dataDxfId="100"/>
    <tableColumn id="3" name="Cn+1" dataDxfId="99"/>
    <tableColumn id="4" name="Tn" dataDxfId="98"/>
    <tableColumn id="5" name="Sn " dataDxfId="97"/>
    <tableColumn id="6" name="Sn+1" dataDxfId="96"/>
    <tableColumn id="7" name="RI" dataDxfId="95">
      <calculatedColumnFormula>(100*V28)+100*(X28-Y28)/(Z28-Y28)</calculatedColumnFormula>
    </tableColumn>
    <tableColumn id="8" name="Area%" totalsRowFunction="custom" dataDxfId="94" totalsRowDxfId="93">
      <totalsRowFormula>SUM(AB70:AB74,AB51:AB67,AB32:AB48,AB28:AB29)</totalsRowFormula>
    </tableColumn>
    <tableColumn id="9" name="Compound" dataDxfId="92" totalsRowDxfId="9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9" name="Table11" displayName="Table11" ref="U2:AC54" totalsRowCount="1" headerRowDxfId="90" dataDxfId="88" totalsRowDxfId="86" headerRowBorderDxfId="89" tableBorderDxfId="87">
  <autoFilter ref="U2:AC53"/>
  <tableColumns count="9">
    <tableColumn id="1" name="No" dataDxfId="85" totalsRowDxfId="84"/>
    <tableColumn id="2" name="Cn" dataDxfId="83" totalsRowDxfId="82"/>
    <tableColumn id="3" name="Cn+1" dataDxfId="81" totalsRowDxfId="80"/>
    <tableColumn id="4" name="Tn" dataDxfId="79" totalsRowDxfId="78"/>
    <tableColumn id="5" name="Sn " dataDxfId="77" totalsRowDxfId="76"/>
    <tableColumn id="6" name="Sn+1" dataDxfId="75" totalsRowDxfId="74"/>
    <tableColumn id="7" name="RI" dataDxfId="73" totalsRowDxfId="72">
      <calculatedColumnFormula>(100*V3)+100*(X3-Y3)/(Z3-Y3)</calculatedColumnFormula>
    </tableColumn>
    <tableColumn id="8" name="Area%" totalsRowFunction="custom" dataDxfId="71" totalsRowDxfId="70">
      <totalsRowFormula>SUM(AB47:AB53,AB38:AB45,AB28:AB36,AB22:AB26,AB11:AB20,AB4:AB9)</totalsRowFormula>
    </tableColumn>
    <tableColumn id="9" name="Compound" dataDxfId="69" totalsRowDxfId="6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0" name="Table13" displayName="Table13" ref="U58:AC107" totalsRowCount="1" headerRowDxfId="67" dataDxfId="65" headerRowBorderDxfId="66" tableBorderDxfId="64">
  <autoFilter ref="U58:AC106"/>
  <tableColumns count="9">
    <tableColumn id="1" name="No" dataDxfId="63" totalsRowDxfId="62"/>
    <tableColumn id="2" name="Cn" dataDxfId="61" totalsRowDxfId="60"/>
    <tableColumn id="3" name="Cn+1" dataDxfId="59" totalsRowDxfId="58"/>
    <tableColumn id="4" name="Tn" dataDxfId="57" totalsRowDxfId="56"/>
    <tableColumn id="5" name="Sn " dataDxfId="55" totalsRowDxfId="54"/>
    <tableColumn id="6" name="Sn+1" dataDxfId="53" totalsRowDxfId="52"/>
    <tableColumn id="7" name="RI" dataDxfId="51" totalsRowDxfId="50">
      <calculatedColumnFormula>(100*V59)+100*(X59-Y59)/(Z59-Y59)</calculatedColumnFormula>
    </tableColumn>
    <tableColumn id="8" name="Area%" totalsRowLabel="98.67" dataDxfId="49" totalsRowDxfId="48"/>
    <tableColumn id="9" name="Compound" dataDxfId="47" totalsRowDxfId="4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1" name="Table16" displayName="Table16" ref="U2:AC21" totalsRowCount="1" headerRowDxfId="45" dataDxfId="43" totalsRowDxfId="41" headerRowBorderDxfId="44" tableBorderDxfId="42">
  <autoFilter ref="U2:AC20"/>
  <tableColumns count="9">
    <tableColumn id="1" name="No" dataDxfId="40" totalsRowDxfId="39"/>
    <tableColumn id="2" name="Cn" dataDxfId="38" totalsRowDxfId="37"/>
    <tableColumn id="3" name="Cn+1" dataDxfId="36" totalsRowDxfId="35"/>
    <tableColumn id="4" name="Tn" dataDxfId="34" totalsRowDxfId="33"/>
    <tableColumn id="5" name="Sn " dataDxfId="32" totalsRowDxfId="31"/>
    <tableColumn id="6" name="Sn+1" dataDxfId="30" totalsRowDxfId="29"/>
    <tableColumn id="7" name="RI" dataDxfId="28" totalsRowDxfId="27">
      <calculatedColumnFormula>(100*V3)+100*(X3-Y3)/(Z3-Y3)</calculatedColumnFormula>
    </tableColumn>
    <tableColumn id="8" name="Area%" totalsRowFunction="custom" dataDxfId="26" totalsRowDxfId="25">
      <totalsRowFormula>SUM(AB3:AB12,AB16:AB18,AB20,AB14)</totalsRowFormula>
    </tableColumn>
    <tableColumn id="9" name="Compound" dataDxfId="24" totalsRowDxfId="2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opLeftCell="A10" zoomScale="50" zoomScaleNormal="50" workbookViewId="0">
      <selection activeCell="U26" sqref="U26:AC26"/>
    </sheetView>
  </sheetViews>
  <sheetFormatPr defaultRowHeight="15" x14ac:dyDescent="0.25"/>
  <cols>
    <col min="1" max="1" width="5.5703125" customWidth="1"/>
    <col min="2" max="2" width="6.140625" customWidth="1"/>
    <col min="3" max="3" width="7.42578125" customWidth="1"/>
    <col min="4" max="4" width="7.140625" customWidth="1"/>
    <col min="5" max="5" width="7.28515625" customWidth="1"/>
    <col min="6" max="6" width="7" customWidth="1"/>
    <col min="7" max="7" width="8.5703125" customWidth="1"/>
    <col min="9" max="9" width="43.28515625" customWidth="1"/>
    <col min="11" max="11" width="6.42578125" customWidth="1"/>
    <col min="12" max="12" width="6.7109375" customWidth="1"/>
    <col min="13" max="13" width="6.85546875" customWidth="1"/>
    <col min="14" max="14" width="8" customWidth="1"/>
    <col min="15" max="15" width="7.28515625" customWidth="1"/>
    <col min="16" max="16" width="8.140625" customWidth="1"/>
    <col min="18" max="18" width="9" customWidth="1"/>
    <col min="19" max="19" width="45.42578125" customWidth="1"/>
    <col min="21" max="22" width="6.5703125" customWidth="1"/>
    <col min="23" max="23" width="6" customWidth="1"/>
    <col min="24" max="24" width="7" customWidth="1"/>
    <col min="25" max="25" width="6.5703125" customWidth="1"/>
    <col min="26" max="26" width="7.28515625" customWidth="1"/>
    <col min="29" max="29" width="42.7109375" customWidth="1"/>
  </cols>
  <sheetData>
    <row r="1" spans="1:29" ht="19.5" x14ac:dyDescent="0.3">
      <c r="A1" s="106" t="s">
        <v>109</v>
      </c>
      <c r="B1" s="106"/>
      <c r="C1" s="106"/>
      <c r="D1" s="106"/>
      <c r="E1" s="106"/>
      <c r="F1" s="106"/>
      <c r="G1" s="106"/>
      <c r="H1" s="106"/>
      <c r="I1" s="105"/>
      <c r="N1" s="100" t="s">
        <v>111</v>
      </c>
      <c r="O1" s="100"/>
      <c r="P1" s="100"/>
      <c r="Q1" s="100"/>
      <c r="R1" s="100"/>
      <c r="S1" s="101"/>
      <c r="U1" s="108" t="s">
        <v>113</v>
      </c>
      <c r="V1" s="109"/>
      <c r="W1" s="109"/>
      <c r="X1" s="109"/>
      <c r="Y1" s="109"/>
      <c r="Z1" s="109"/>
      <c r="AA1" s="109"/>
      <c r="AB1" s="109"/>
      <c r="AC1" s="109"/>
    </row>
    <row r="2" spans="1:29" ht="18" x14ac:dyDescent="0.25">
      <c r="A2" s="14" t="s">
        <v>0</v>
      </c>
      <c r="B2" s="15" t="s">
        <v>1</v>
      </c>
      <c r="C2" s="15" t="s">
        <v>2</v>
      </c>
      <c r="D2" s="15" t="s">
        <v>5</v>
      </c>
      <c r="E2" s="15" t="s">
        <v>3</v>
      </c>
      <c r="F2" s="15" t="s">
        <v>4</v>
      </c>
      <c r="G2" s="15" t="s">
        <v>6</v>
      </c>
      <c r="H2" s="15" t="s">
        <v>7</v>
      </c>
      <c r="I2" s="16" t="s">
        <v>8</v>
      </c>
      <c r="K2" s="14" t="s">
        <v>0</v>
      </c>
      <c r="L2" s="15" t="s">
        <v>1</v>
      </c>
      <c r="M2" s="15" t="s">
        <v>2</v>
      </c>
      <c r="N2" s="15" t="s">
        <v>5</v>
      </c>
      <c r="O2" s="15" t="s">
        <v>3</v>
      </c>
      <c r="P2" s="15" t="s">
        <v>4</v>
      </c>
      <c r="Q2" s="15" t="s">
        <v>6</v>
      </c>
      <c r="R2" s="15" t="s">
        <v>7</v>
      </c>
      <c r="S2" s="27" t="s">
        <v>8</v>
      </c>
      <c r="U2" s="33" t="s">
        <v>0</v>
      </c>
      <c r="V2" s="34" t="s">
        <v>1</v>
      </c>
      <c r="W2" s="35" t="s">
        <v>2</v>
      </c>
      <c r="X2" s="35" t="s">
        <v>5</v>
      </c>
      <c r="Y2" s="35" t="s">
        <v>3</v>
      </c>
      <c r="Z2" s="35" t="s">
        <v>4</v>
      </c>
      <c r="AA2" s="35" t="s">
        <v>6</v>
      </c>
      <c r="AB2" s="35" t="s">
        <v>7</v>
      </c>
      <c r="AC2" s="36" t="s">
        <v>8</v>
      </c>
    </row>
    <row r="3" spans="1:29" x14ac:dyDescent="0.25">
      <c r="A3" s="17">
        <v>1</v>
      </c>
      <c r="B3" s="17">
        <v>9</v>
      </c>
      <c r="C3" s="17">
        <v>10</v>
      </c>
      <c r="D3" s="18">
        <v>5.36</v>
      </c>
      <c r="E3" s="19">
        <v>4.16</v>
      </c>
      <c r="F3" s="19">
        <v>6.03</v>
      </c>
      <c r="G3" s="20">
        <f t="shared" ref="G3:G31" si="0">100*B3+100*(D3-E3)/(F3-E3)</f>
        <v>964.17112299465236</v>
      </c>
      <c r="H3" s="18">
        <v>2.13</v>
      </c>
      <c r="I3" s="18" t="s">
        <v>35</v>
      </c>
      <c r="K3" s="28">
        <v>1</v>
      </c>
      <c r="L3" s="17">
        <v>9</v>
      </c>
      <c r="M3" s="17">
        <v>10</v>
      </c>
      <c r="N3" s="18">
        <v>5.36</v>
      </c>
      <c r="O3" s="19">
        <v>4.16</v>
      </c>
      <c r="P3" s="19">
        <v>6.03</v>
      </c>
      <c r="Q3" s="25">
        <f t="shared" ref="Q3:Q25" si="1">100*L3+100*(N3-O3)/(P3-O3)</f>
        <v>964.17112299465236</v>
      </c>
      <c r="R3" s="18">
        <v>3.22</v>
      </c>
      <c r="S3" s="26" t="s">
        <v>35</v>
      </c>
      <c r="U3" s="37">
        <v>1</v>
      </c>
      <c r="V3" s="38">
        <v>10</v>
      </c>
      <c r="W3" s="39">
        <v>11</v>
      </c>
      <c r="X3" s="39">
        <v>6.05</v>
      </c>
      <c r="Y3" s="40">
        <v>6.03</v>
      </c>
      <c r="Z3" s="40">
        <v>8.2100000000000009</v>
      </c>
      <c r="AA3" s="41">
        <f t="shared" ref="AA3:AA15" si="2">(100*V3)+100*(X3-Y3)/(Z3-Y3)</f>
        <v>1000.9174311926605</v>
      </c>
      <c r="AB3" s="39">
        <v>48.49</v>
      </c>
      <c r="AC3" s="42" t="s">
        <v>79</v>
      </c>
    </row>
    <row r="4" spans="1:29" x14ac:dyDescent="0.25">
      <c r="A4" s="17">
        <v>2</v>
      </c>
      <c r="B4" s="17">
        <v>9</v>
      </c>
      <c r="C4" s="17">
        <v>10</v>
      </c>
      <c r="D4" s="18">
        <v>5.97</v>
      </c>
      <c r="E4" s="19">
        <v>4.16</v>
      </c>
      <c r="F4" s="19">
        <v>6.03</v>
      </c>
      <c r="G4" s="20">
        <f t="shared" si="0"/>
        <v>996.79144385026734</v>
      </c>
      <c r="H4" s="18">
        <v>0.76</v>
      </c>
      <c r="I4" s="13" t="s">
        <v>36</v>
      </c>
      <c r="K4" s="28">
        <v>2</v>
      </c>
      <c r="L4" s="17">
        <v>9</v>
      </c>
      <c r="M4" s="17">
        <v>10</v>
      </c>
      <c r="N4" s="18">
        <v>6.03</v>
      </c>
      <c r="O4" s="19">
        <v>4.16</v>
      </c>
      <c r="P4" s="19">
        <v>6.03</v>
      </c>
      <c r="Q4" s="25">
        <f t="shared" si="1"/>
        <v>1000</v>
      </c>
      <c r="R4" s="18">
        <v>29.64</v>
      </c>
      <c r="S4" s="26" t="s">
        <v>23</v>
      </c>
      <c r="U4" s="37">
        <v>2</v>
      </c>
      <c r="V4" s="38">
        <v>10</v>
      </c>
      <c r="W4" s="39">
        <v>11</v>
      </c>
      <c r="X4" s="39">
        <v>7.04</v>
      </c>
      <c r="Y4" s="40">
        <v>6.03</v>
      </c>
      <c r="Z4" s="40">
        <v>8.2100000000000009</v>
      </c>
      <c r="AA4" s="41">
        <f t="shared" si="2"/>
        <v>1046.3302752293578</v>
      </c>
      <c r="AB4" s="39">
        <v>5.31</v>
      </c>
      <c r="AC4" s="86" t="s">
        <v>9</v>
      </c>
    </row>
    <row r="5" spans="1:29" x14ac:dyDescent="0.25">
      <c r="A5" s="17">
        <v>3</v>
      </c>
      <c r="B5" s="17">
        <v>10</v>
      </c>
      <c r="C5" s="17">
        <v>11</v>
      </c>
      <c r="D5" s="18">
        <v>6.67</v>
      </c>
      <c r="E5" s="21">
        <v>6.03</v>
      </c>
      <c r="F5" s="21">
        <v>8.2100000000000009</v>
      </c>
      <c r="G5" s="20">
        <f t="shared" si="0"/>
        <v>1029.3577981651376</v>
      </c>
      <c r="H5" s="18">
        <v>0.68</v>
      </c>
      <c r="I5" s="18" t="s">
        <v>37</v>
      </c>
      <c r="K5" s="28">
        <v>3</v>
      </c>
      <c r="L5" s="17">
        <v>10</v>
      </c>
      <c r="M5" s="17">
        <v>11</v>
      </c>
      <c r="N5" s="18">
        <v>7.03</v>
      </c>
      <c r="O5" s="21">
        <v>6.03</v>
      </c>
      <c r="P5" s="21">
        <v>8.2100000000000009</v>
      </c>
      <c r="Q5" s="25">
        <f t="shared" si="1"/>
        <v>1045.8715596330276</v>
      </c>
      <c r="R5" s="18">
        <v>8.74</v>
      </c>
      <c r="S5" s="32" t="s">
        <v>63</v>
      </c>
      <c r="U5" s="37">
        <v>3</v>
      </c>
      <c r="V5" s="38">
        <v>11</v>
      </c>
      <c r="W5" s="39">
        <v>12</v>
      </c>
      <c r="X5" s="39">
        <v>9.85</v>
      </c>
      <c r="Y5" s="40">
        <v>8.2100000000000009</v>
      </c>
      <c r="Z5" s="40">
        <v>10.43</v>
      </c>
      <c r="AA5" s="41">
        <f t="shared" si="2"/>
        <v>1173.8738738738739</v>
      </c>
      <c r="AB5" s="39">
        <v>3.77</v>
      </c>
      <c r="AC5" s="42" t="s">
        <v>26</v>
      </c>
    </row>
    <row r="6" spans="1:29" x14ac:dyDescent="0.25">
      <c r="A6" s="17">
        <v>4</v>
      </c>
      <c r="B6" s="17">
        <v>11</v>
      </c>
      <c r="C6" s="17">
        <v>12</v>
      </c>
      <c r="D6" s="18">
        <v>10.42</v>
      </c>
      <c r="E6" s="21">
        <v>8.2100000000000009</v>
      </c>
      <c r="F6" s="21">
        <v>10.43</v>
      </c>
      <c r="G6" s="20">
        <f t="shared" si="0"/>
        <v>1199.5495495495495</v>
      </c>
      <c r="H6" s="18">
        <v>0.05</v>
      </c>
      <c r="I6" s="22" t="s">
        <v>12</v>
      </c>
      <c r="K6" s="28">
        <v>4</v>
      </c>
      <c r="L6" s="17">
        <v>11</v>
      </c>
      <c r="M6" s="17">
        <v>12</v>
      </c>
      <c r="N6" s="18">
        <v>10.42</v>
      </c>
      <c r="O6" s="21">
        <v>8.2100000000000009</v>
      </c>
      <c r="P6" s="21">
        <v>10.43</v>
      </c>
      <c r="Q6" s="25">
        <f t="shared" si="1"/>
        <v>1199.5495495495495</v>
      </c>
      <c r="R6" s="18">
        <v>0.85</v>
      </c>
      <c r="S6" s="26" t="s">
        <v>14</v>
      </c>
      <c r="U6" s="37">
        <v>4</v>
      </c>
      <c r="V6" s="38">
        <v>11</v>
      </c>
      <c r="W6" s="39">
        <v>12</v>
      </c>
      <c r="X6" s="39">
        <v>10.42</v>
      </c>
      <c r="Y6" s="40">
        <v>8.2100000000000009</v>
      </c>
      <c r="Z6" s="40">
        <v>10.43</v>
      </c>
      <c r="AA6" s="41">
        <f t="shared" si="2"/>
        <v>1199.5495495495495</v>
      </c>
      <c r="AB6" s="39">
        <v>1.55</v>
      </c>
      <c r="AC6" s="42" t="s">
        <v>14</v>
      </c>
    </row>
    <row r="7" spans="1:29" x14ac:dyDescent="0.25">
      <c r="A7" s="17">
        <v>5</v>
      </c>
      <c r="B7" s="17">
        <v>13</v>
      </c>
      <c r="C7" s="17">
        <v>14</v>
      </c>
      <c r="D7" s="18">
        <v>12.96</v>
      </c>
      <c r="E7" s="21">
        <v>12.74</v>
      </c>
      <c r="F7" s="21">
        <v>14.31</v>
      </c>
      <c r="G7" s="20">
        <f t="shared" si="0"/>
        <v>1314.0127388535032</v>
      </c>
      <c r="H7" s="18">
        <v>82.61</v>
      </c>
      <c r="I7" s="13" t="s">
        <v>13</v>
      </c>
      <c r="K7" s="28">
        <v>5</v>
      </c>
      <c r="L7" s="17">
        <v>13</v>
      </c>
      <c r="M7" s="17">
        <v>14</v>
      </c>
      <c r="N7" s="18">
        <v>14.23</v>
      </c>
      <c r="O7" s="21">
        <v>12.74</v>
      </c>
      <c r="P7" s="21">
        <v>14.31</v>
      </c>
      <c r="Q7" s="25">
        <f t="shared" si="1"/>
        <v>1394.904458598726</v>
      </c>
      <c r="R7" s="18">
        <v>1.7</v>
      </c>
      <c r="S7" s="26" t="s">
        <v>64</v>
      </c>
      <c r="U7" s="37">
        <v>5</v>
      </c>
      <c r="V7" s="38">
        <v>13</v>
      </c>
      <c r="W7" s="39">
        <v>14</v>
      </c>
      <c r="X7" s="39">
        <v>14.82</v>
      </c>
      <c r="Y7" s="40">
        <v>12.74</v>
      </c>
      <c r="Z7" s="40">
        <v>14.31</v>
      </c>
      <c r="AA7" s="41">
        <f t="shared" si="2"/>
        <v>1432.4840764331211</v>
      </c>
      <c r="AB7" s="39">
        <v>4.96</v>
      </c>
      <c r="AC7" s="43" t="s">
        <v>80</v>
      </c>
    </row>
    <row r="8" spans="1:29" x14ac:dyDescent="0.25">
      <c r="A8" s="17">
        <v>6</v>
      </c>
      <c r="B8" s="17">
        <v>13</v>
      </c>
      <c r="C8" s="17">
        <v>14</v>
      </c>
      <c r="D8" s="18">
        <v>14.24</v>
      </c>
      <c r="E8" s="21">
        <v>12.74</v>
      </c>
      <c r="F8" s="21">
        <v>14.31</v>
      </c>
      <c r="G8" s="20">
        <f t="shared" si="0"/>
        <v>1395.5414012738854</v>
      </c>
      <c r="H8" s="18">
        <v>0.05</v>
      </c>
      <c r="I8" s="13" t="s">
        <v>15</v>
      </c>
      <c r="K8" s="28">
        <v>6</v>
      </c>
      <c r="L8" s="17">
        <v>14</v>
      </c>
      <c r="M8" s="17">
        <v>15</v>
      </c>
      <c r="N8" s="18">
        <v>14.81</v>
      </c>
      <c r="O8" s="21">
        <v>14.31</v>
      </c>
      <c r="P8" s="21">
        <v>16.98</v>
      </c>
      <c r="Q8" s="25">
        <f t="shared" si="1"/>
        <v>1418.7265917602997</v>
      </c>
      <c r="R8" s="18">
        <v>6.58</v>
      </c>
      <c r="S8" s="26" t="s">
        <v>16</v>
      </c>
      <c r="U8" s="44">
        <v>6</v>
      </c>
      <c r="V8" s="38">
        <v>14</v>
      </c>
      <c r="W8" s="39">
        <v>15</v>
      </c>
      <c r="X8" s="39">
        <v>16.62</v>
      </c>
      <c r="Y8" s="40">
        <v>14.31</v>
      </c>
      <c r="Z8" s="40">
        <v>16.98</v>
      </c>
      <c r="AA8" s="41">
        <f t="shared" si="2"/>
        <v>1486.5168539325844</v>
      </c>
      <c r="AB8" s="39">
        <v>1.19</v>
      </c>
      <c r="AC8" s="42" t="s">
        <v>17</v>
      </c>
    </row>
    <row r="9" spans="1:29" x14ac:dyDescent="0.25">
      <c r="A9" s="17">
        <v>7</v>
      </c>
      <c r="B9" s="17">
        <v>14</v>
      </c>
      <c r="C9" s="17">
        <v>15</v>
      </c>
      <c r="D9" s="18">
        <v>14.42</v>
      </c>
      <c r="E9" s="21">
        <v>14.31</v>
      </c>
      <c r="F9" s="21">
        <v>16.98</v>
      </c>
      <c r="G9" s="20">
        <f t="shared" si="0"/>
        <v>1404.1198501872659</v>
      </c>
      <c r="H9" s="18">
        <v>0.01</v>
      </c>
      <c r="I9" s="13" t="s">
        <v>38</v>
      </c>
      <c r="K9" s="28">
        <v>7</v>
      </c>
      <c r="L9" s="17">
        <v>14</v>
      </c>
      <c r="M9" s="17">
        <v>15</v>
      </c>
      <c r="N9" s="18">
        <v>15.08</v>
      </c>
      <c r="O9" s="21">
        <v>14.31</v>
      </c>
      <c r="P9" s="21">
        <v>16.98</v>
      </c>
      <c r="Q9" s="25">
        <f t="shared" si="1"/>
        <v>1428.8389513108614</v>
      </c>
      <c r="R9" s="18">
        <v>0.71</v>
      </c>
      <c r="S9" s="26" t="s">
        <v>65</v>
      </c>
      <c r="U9" s="44">
        <v>7</v>
      </c>
      <c r="V9" s="38">
        <v>14</v>
      </c>
      <c r="W9" s="39">
        <v>15</v>
      </c>
      <c r="X9" s="39">
        <v>16.79</v>
      </c>
      <c r="Y9" s="40">
        <v>14.31</v>
      </c>
      <c r="Z9" s="40">
        <v>16.98</v>
      </c>
      <c r="AA9" s="41">
        <f t="shared" si="2"/>
        <v>1492.8838951310861</v>
      </c>
      <c r="AB9" s="39">
        <v>2.87</v>
      </c>
      <c r="AC9" s="42" t="s">
        <v>42</v>
      </c>
    </row>
    <row r="10" spans="1:29" x14ac:dyDescent="0.25">
      <c r="A10" s="17">
        <v>8</v>
      </c>
      <c r="B10" s="17">
        <v>14</v>
      </c>
      <c r="C10" s="17">
        <v>15</v>
      </c>
      <c r="D10" s="18">
        <v>14.82</v>
      </c>
      <c r="E10" s="21">
        <v>14.31</v>
      </c>
      <c r="F10" s="21">
        <v>16.98</v>
      </c>
      <c r="G10" s="20">
        <f t="shared" si="0"/>
        <v>1419.1011235955057</v>
      </c>
      <c r="H10" s="18">
        <v>1.1000000000000001</v>
      </c>
      <c r="I10" s="13" t="s">
        <v>16</v>
      </c>
      <c r="K10" s="28">
        <v>8</v>
      </c>
      <c r="L10" s="17">
        <v>14</v>
      </c>
      <c r="M10" s="17">
        <v>15</v>
      </c>
      <c r="N10" s="18">
        <v>16.420000000000002</v>
      </c>
      <c r="O10" s="21">
        <v>14.31</v>
      </c>
      <c r="P10" s="21">
        <v>16.98</v>
      </c>
      <c r="Q10" s="25">
        <f t="shared" si="1"/>
        <v>1479.0262172284645</v>
      </c>
      <c r="R10" s="18">
        <v>0.5</v>
      </c>
      <c r="S10" s="29" t="s">
        <v>60</v>
      </c>
      <c r="U10" s="44">
        <v>8</v>
      </c>
      <c r="V10" s="38">
        <v>15</v>
      </c>
      <c r="W10" s="39">
        <v>16</v>
      </c>
      <c r="X10" s="39">
        <v>18.850000000000001</v>
      </c>
      <c r="Y10" s="40">
        <v>16.98</v>
      </c>
      <c r="Z10" s="40">
        <v>18.95</v>
      </c>
      <c r="AA10" s="41">
        <f t="shared" si="2"/>
        <v>1594.9238578680204</v>
      </c>
      <c r="AB10" s="39">
        <v>6.75</v>
      </c>
      <c r="AC10" s="42" t="s">
        <v>19</v>
      </c>
    </row>
    <row r="11" spans="1:29" x14ac:dyDescent="0.25">
      <c r="A11" s="17">
        <v>9</v>
      </c>
      <c r="B11" s="17">
        <v>14</v>
      </c>
      <c r="C11" s="17">
        <v>15</v>
      </c>
      <c r="D11" s="18">
        <v>15.98</v>
      </c>
      <c r="E11" s="21">
        <v>14.31</v>
      </c>
      <c r="F11" s="21">
        <v>16.98</v>
      </c>
      <c r="G11" s="20">
        <f t="shared" si="0"/>
        <v>1462.5468164794008</v>
      </c>
      <c r="H11" s="18">
        <v>0.06</v>
      </c>
      <c r="I11" s="22" t="s">
        <v>39</v>
      </c>
      <c r="K11" s="28">
        <v>9</v>
      </c>
      <c r="L11" s="17">
        <v>14</v>
      </c>
      <c r="M11" s="17">
        <v>15</v>
      </c>
      <c r="N11" s="18">
        <v>16.62</v>
      </c>
      <c r="O11" s="21">
        <v>14.31</v>
      </c>
      <c r="P11" s="21">
        <v>16.98</v>
      </c>
      <c r="Q11" s="25">
        <f t="shared" si="1"/>
        <v>1486.5168539325844</v>
      </c>
      <c r="R11" s="18">
        <v>0.48</v>
      </c>
      <c r="S11" s="26" t="s">
        <v>17</v>
      </c>
      <c r="U11" s="44">
        <v>9</v>
      </c>
      <c r="V11" s="38">
        <v>16</v>
      </c>
      <c r="W11" s="39">
        <v>17</v>
      </c>
      <c r="X11" s="39">
        <v>20.59</v>
      </c>
      <c r="Y11" s="40">
        <v>18.95</v>
      </c>
      <c r="Z11" s="40">
        <v>20.82</v>
      </c>
      <c r="AA11" s="41">
        <f t="shared" si="2"/>
        <v>1687.7005347593583</v>
      </c>
      <c r="AB11" s="39">
        <v>2</v>
      </c>
      <c r="AC11" s="97" t="s">
        <v>49</v>
      </c>
    </row>
    <row r="12" spans="1:29" x14ac:dyDescent="0.25">
      <c r="A12" s="17">
        <v>10</v>
      </c>
      <c r="B12" s="17">
        <v>14</v>
      </c>
      <c r="C12" s="17">
        <v>15</v>
      </c>
      <c r="D12" s="18">
        <v>16.29</v>
      </c>
      <c r="E12" s="21">
        <v>14.31</v>
      </c>
      <c r="F12" s="21">
        <v>16.98</v>
      </c>
      <c r="G12" s="20">
        <f t="shared" si="0"/>
        <v>1474.1573033707864</v>
      </c>
      <c r="H12" s="18">
        <v>0.03</v>
      </c>
      <c r="I12" s="94" t="s">
        <v>40</v>
      </c>
      <c r="K12" s="28">
        <v>10</v>
      </c>
      <c r="L12" s="17">
        <v>14</v>
      </c>
      <c r="M12" s="17">
        <v>15</v>
      </c>
      <c r="N12" s="18">
        <v>16.78</v>
      </c>
      <c r="O12" s="21">
        <v>14.31</v>
      </c>
      <c r="P12" s="21">
        <v>16.98</v>
      </c>
      <c r="Q12" s="25">
        <f t="shared" si="1"/>
        <v>1492.5093632958801</v>
      </c>
      <c r="R12" s="18">
        <v>1.88</v>
      </c>
      <c r="S12" s="30" t="s">
        <v>62</v>
      </c>
      <c r="U12" s="44">
        <v>10</v>
      </c>
      <c r="V12" s="38">
        <v>16</v>
      </c>
      <c r="W12" s="39">
        <v>17</v>
      </c>
      <c r="X12" s="39">
        <v>20.71</v>
      </c>
      <c r="Y12" s="40">
        <v>18.95</v>
      </c>
      <c r="Z12" s="40">
        <v>20.82</v>
      </c>
      <c r="AA12" s="41">
        <f t="shared" si="2"/>
        <v>1694.1176470588236</v>
      </c>
      <c r="AB12" s="39">
        <v>4.87</v>
      </c>
      <c r="AC12" s="45" t="s">
        <v>81</v>
      </c>
    </row>
    <row r="13" spans="1:29" x14ac:dyDescent="0.25">
      <c r="A13" s="17">
        <v>11</v>
      </c>
      <c r="B13" s="17">
        <v>14</v>
      </c>
      <c r="C13" s="17">
        <v>15</v>
      </c>
      <c r="D13" s="18">
        <v>16.63</v>
      </c>
      <c r="E13" s="21">
        <v>14.31</v>
      </c>
      <c r="F13" s="21">
        <v>16.98</v>
      </c>
      <c r="G13" s="20">
        <f t="shared" si="0"/>
        <v>1486.8913857677903</v>
      </c>
      <c r="H13" s="18">
        <v>3.19</v>
      </c>
      <c r="I13" s="92" t="s">
        <v>41</v>
      </c>
      <c r="K13" s="28">
        <v>11</v>
      </c>
      <c r="L13" s="17">
        <v>14</v>
      </c>
      <c r="M13" s="17">
        <v>15</v>
      </c>
      <c r="N13" s="18">
        <v>16.89</v>
      </c>
      <c r="O13" s="21">
        <v>14.31</v>
      </c>
      <c r="P13" s="21">
        <v>16.98</v>
      </c>
      <c r="Q13" s="25">
        <f t="shared" si="1"/>
        <v>1496.629213483146</v>
      </c>
      <c r="R13" s="18">
        <v>1.03</v>
      </c>
      <c r="S13" s="29" t="s">
        <v>42</v>
      </c>
      <c r="U13" s="44">
        <v>11</v>
      </c>
      <c r="V13" s="38">
        <v>17</v>
      </c>
      <c r="W13" s="39">
        <v>18</v>
      </c>
      <c r="X13" s="39">
        <v>20.83</v>
      </c>
      <c r="Y13" s="40">
        <v>20.82</v>
      </c>
      <c r="Z13" s="40">
        <v>22.53</v>
      </c>
      <c r="AA13" s="41">
        <f t="shared" si="2"/>
        <v>1700.5847953216373</v>
      </c>
      <c r="AB13" s="39">
        <v>10.98</v>
      </c>
      <c r="AC13" s="42" t="s">
        <v>50</v>
      </c>
    </row>
    <row r="14" spans="1:29" x14ac:dyDescent="0.25">
      <c r="A14" s="17">
        <v>12</v>
      </c>
      <c r="B14" s="17">
        <v>14</v>
      </c>
      <c r="C14" s="17">
        <v>15</v>
      </c>
      <c r="D14" s="18">
        <v>16.88</v>
      </c>
      <c r="E14" s="21">
        <v>14.31</v>
      </c>
      <c r="F14" s="21">
        <v>16.98</v>
      </c>
      <c r="G14" s="20">
        <f t="shared" si="0"/>
        <v>1496.2546816479401</v>
      </c>
      <c r="H14" s="18">
        <v>1.63</v>
      </c>
      <c r="I14" s="92" t="s">
        <v>42</v>
      </c>
      <c r="K14" s="28">
        <v>12</v>
      </c>
      <c r="L14" s="17">
        <v>15</v>
      </c>
      <c r="M14" s="17">
        <v>16</v>
      </c>
      <c r="N14" s="18">
        <v>18.25</v>
      </c>
      <c r="O14" s="21">
        <v>16.98</v>
      </c>
      <c r="P14" s="21">
        <v>18.95</v>
      </c>
      <c r="Q14" s="25">
        <f t="shared" si="1"/>
        <v>1564.4670050761422</v>
      </c>
      <c r="R14" s="18">
        <v>0.86</v>
      </c>
      <c r="S14" s="13" t="s">
        <v>33</v>
      </c>
      <c r="U14" s="44">
        <v>12</v>
      </c>
      <c r="V14" s="38">
        <v>17</v>
      </c>
      <c r="W14" s="39">
        <v>18</v>
      </c>
      <c r="X14" s="39">
        <v>22.49</v>
      </c>
      <c r="Y14" s="40">
        <v>20.82</v>
      </c>
      <c r="Z14" s="40">
        <v>22.53</v>
      </c>
      <c r="AA14" s="41">
        <f t="shared" si="2"/>
        <v>1797.6608187134502</v>
      </c>
      <c r="AB14" s="39">
        <v>1.2</v>
      </c>
      <c r="AC14" s="42" t="s">
        <v>52</v>
      </c>
    </row>
    <row r="15" spans="1:29" x14ac:dyDescent="0.25">
      <c r="A15" s="17">
        <v>13</v>
      </c>
      <c r="B15" s="17">
        <v>14</v>
      </c>
      <c r="C15" s="17">
        <v>15</v>
      </c>
      <c r="D15" s="18">
        <v>16.98</v>
      </c>
      <c r="E15" s="21">
        <v>14.31</v>
      </c>
      <c r="F15" s="21">
        <v>16.98</v>
      </c>
      <c r="G15" s="20">
        <f t="shared" si="0"/>
        <v>1500</v>
      </c>
      <c r="H15" s="18">
        <v>0.47</v>
      </c>
      <c r="I15" s="13" t="s">
        <v>43</v>
      </c>
      <c r="K15" s="28">
        <v>13</v>
      </c>
      <c r="L15" s="17">
        <v>15</v>
      </c>
      <c r="M15" s="17">
        <v>16</v>
      </c>
      <c r="N15" s="18">
        <v>18.84</v>
      </c>
      <c r="O15" s="21">
        <v>16.98</v>
      </c>
      <c r="P15" s="21">
        <v>18.95</v>
      </c>
      <c r="Q15" s="25">
        <f t="shared" si="1"/>
        <v>1594.4162436548224</v>
      </c>
      <c r="R15" s="18">
        <v>12.35</v>
      </c>
      <c r="S15" s="29" t="s">
        <v>66</v>
      </c>
      <c r="U15" s="46">
        <v>13</v>
      </c>
      <c r="V15" s="47">
        <v>18</v>
      </c>
      <c r="W15" s="48">
        <v>18</v>
      </c>
      <c r="X15" s="48">
        <v>23.76</v>
      </c>
      <c r="Y15" s="49">
        <v>22.53</v>
      </c>
      <c r="Z15" s="49">
        <v>24.23</v>
      </c>
      <c r="AA15" s="50">
        <f t="shared" si="2"/>
        <v>1872.3529411764707</v>
      </c>
      <c r="AB15" s="48">
        <v>1.97</v>
      </c>
      <c r="AC15" s="51" t="s">
        <v>54</v>
      </c>
    </row>
    <row r="16" spans="1:29" x14ac:dyDescent="0.25">
      <c r="A16" s="17">
        <v>14</v>
      </c>
      <c r="B16" s="17">
        <v>15</v>
      </c>
      <c r="C16" s="17">
        <v>16</v>
      </c>
      <c r="D16" s="18">
        <v>17.14</v>
      </c>
      <c r="E16" s="21">
        <v>16.98</v>
      </c>
      <c r="F16" s="21">
        <v>18.95</v>
      </c>
      <c r="G16" s="20">
        <f t="shared" si="0"/>
        <v>1508.1218274111675</v>
      </c>
      <c r="H16" s="18">
        <v>1.21</v>
      </c>
      <c r="I16" s="22" t="s">
        <v>44</v>
      </c>
      <c r="K16" s="28">
        <v>14</v>
      </c>
      <c r="L16" s="17">
        <v>16</v>
      </c>
      <c r="M16" s="17">
        <v>17</v>
      </c>
      <c r="N16" s="18">
        <v>19.399999999999999</v>
      </c>
      <c r="O16" s="21">
        <v>18.95</v>
      </c>
      <c r="P16" s="21">
        <v>20.82</v>
      </c>
      <c r="Q16" s="25">
        <f t="shared" si="1"/>
        <v>1624.0641711229946</v>
      </c>
      <c r="R16" s="18">
        <v>0.71</v>
      </c>
      <c r="S16" s="26" t="s">
        <v>67</v>
      </c>
      <c r="U16" s="52"/>
      <c r="V16" s="47"/>
      <c r="W16" s="48"/>
      <c r="X16" s="48"/>
      <c r="Y16" s="48"/>
      <c r="Z16" s="48"/>
      <c r="AA16" s="50"/>
      <c r="AB16" s="53">
        <f>SUM(Table7[Area%])</f>
        <v>95.910000000000011</v>
      </c>
      <c r="AC16" s="51"/>
    </row>
    <row r="17" spans="1:29" x14ac:dyDescent="0.25">
      <c r="A17" s="17">
        <v>15</v>
      </c>
      <c r="B17" s="17">
        <v>15</v>
      </c>
      <c r="C17" s="17">
        <v>16</v>
      </c>
      <c r="D17" s="18">
        <v>17.28</v>
      </c>
      <c r="E17" s="21">
        <v>16.98</v>
      </c>
      <c r="F17" s="21">
        <v>18.95</v>
      </c>
      <c r="G17" s="20">
        <f t="shared" si="0"/>
        <v>1515.2284263959391</v>
      </c>
      <c r="H17" s="18">
        <v>0.13</v>
      </c>
      <c r="I17" s="22" t="s">
        <v>45</v>
      </c>
      <c r="K17" s="28">
        <v>15</v>
      </c>
      <c r="L17" s="17">
        <v>16</v>
      </c>
      <c r="M17" s="17">
        <v>17</v>
      </c>
      <c r="N17" s="18">
        <v>20.190000000000001</v>
      </c>
      <c r="O17" s="21">
        <v>18.95</v>
      </c>
      <c r="P17" s="21">
        <v>20.82</v>
      </c>
      <c r="Q17" s="25">
        <f t="shared" si="1"/>
        <v>1666.3101604278077</v>
      </c>
      <c r="R17" s="18">
        <v>2.63</v>
      </c>
      <c r="S17" s="29" t="s">
        <v>48</v>
      </c>
    </row>
    <row r="18" spans="1:29" x14ac:dyDescent="0.25">
      <c r="A18" s="17">
        <v>16</v>
      </c>
      <c r="B18" s="17">
        <v>15</v>
      </c>
      <c r="C18" s="17">
        <v>16</v>
      </c>
      <c r="D18" s="18">
        <v>17.46</v>
      </c>
      <c r="E18" s="21">
        <v>16.98</v>
      </c>
      <c r="F18" s="21">
        <v>18.95</v>
      </c>
      <c r="G18" s="20">
        <f t="shared" si="0"/>
        <v>1524.3654822335025</v>
      </c>
      <c r="H18" s="18">
        <v>1.1000000000000001</v>
      </c>
      <c r="I18" s="13" t="s">
        <v>46</v>
      </c>
      <c r="K18" s="28">
        <v>16</v>
      </c>
      <c r="L18" s="17">
        <v>16</v>
      </c>
      <c r="M18" s="17">
        <v>17</v>
      </c>
      <c r="N18" s="18">
        <v>20.59</v>
      </c>
      <c r="O18" s="21">
        <v>18.95</v>
      </c>
      <c r="P18" s="21">
        <v>20.82</v>
      </c>
      <c r="Q18" s="25">
        <f t="shared" si="1"/>
        <v>1687.7005347593583</v>
      </c>
      <c r="R18" s="18">
        <v>7.36</v>
      </c>
      <c r="S18" s="90" t="s">
        <v>49</v>
      </c>
    </row>
    <row r="19" spans="1:29" x14ac:dyDescent="0.25">
      <c r="A19" s="17">
        <v>17</v>
      </c>
      <c r="B19" s="17">
        <v>15</v>
      </c>
      <c r="C19" s="17">
        <v>16</v>
      </c>
      <c r="D19" s="18">
        <v>17.91</v>
      </c>
      <c r="E19" s="21">
        <v>16.98</v>
      </c>
      <c r="F19" s="21">
        <v>18.95</v>
      </c>
      <c r="G19" s="20">
        <f t="shared" si="0"/>
        <v>1547.2081218274111</v>
      </c>
      <c r="H19" s="18">
        <v>0.05</v>
      </c>
      <c r="I19" s="13" t="s">
        <v>36</v>
      </c>
      <c r="K19" s="28">
        <v>17</v>
      </c>
      <c r="L19" s="17">
        <v>16</v>
      </c>
      <c r="M19" s="17">
        <v>17</v>
      </c>
      <c r="N19" s="18">
        <v>20.71</v>
      </c>
      <c r="O19" s="21">
        <v>18.95</v>
      </c>
      <c r="P19" s="21">
        <v>20.82</v>
      </c>
      <c r="Q19" s="25">
        <f t="shared" si="1"/>
        <v>1694.1176470588236</v>
      </c>
      <c r="R19" s="18">
        <v>1.98</v>
      </c>
      <c r="S19" s="90" t="s">
        <v>20</v>
      </c>
    </row>
    <row r="20" spans="1:29" x14ac:dyDescent="0.25">
      <c r="A20" s="17">
        <v>18</v>
      </c>
      <c r="B20" s="17">
        <v>15</v>
      </c>
      <c r="C20" s="17">
        <v>16</v>
      </c>
      <c r="D20" s="18">
        <v>18.27</v>
      </c>
      <c r="E20" s="21">
        <v>16.98</v>
      </c>
      <c r="F20" s="21">
        <v>18.95</v>
      </c>
      <c r="G20" s="20">
        <f t="shared" si="0"/>
        <v>1565.4822335025381</v>
      </c>
      <c r="H20" s="18">
        <v>0.03</v>
      </c>
      <c r="I20" s="13" t="s">
        <v>33</v>
      </c>
      <c r="K20" s="28">
        <v>18</v>
      </c>
      <c r="L20" s="17">
        <v>16</v>
      </c>
      <c r="M20" s="17">
        <v>17</v>
      </c>
      <c r="N20" s="18">
        <v>20.82</v>
      </c>
      <c r="O20" s="21">
        <v>18.95</v>
      </c>
      <c r="P20" s="21">
        <v>20.82</v>
      </c>
      <c r="Q20" s="25">
        <f t="shared" si="1"/>
        <v>1700</v>
      </c>
      <c r="R20" s="18">
        <v>12.17</v>
      </c>
      <c r="S20" s="29" t="s">
        <v>50</v>
      </c>
    </row>
    <row r="21" spans="1:29" x14ac:dyDescent="0.25">
      <c r="A21" s="17">
        <v>19</v>
      </c>
      <c r="B21" s="17">
        <v>15</v>
      </c>
      <c r="C21" s="17">
        <v>16</v>
      </c>
      <c r="D21" s="18">
        <v>18.850000000000001</v>
      </c>
      <c r="E21" s="21">
        <v>16.98</v>
      </c>
      <c r="F21" s="21">
        <v>18.95</v>
      </c>
      <c r="G21" s="20">
        <f t="shared" si="0"/>
        <v>1594.9238578680204</v>
      </c>
      <c r="H21" s="18">
        <v>1.84</v>
      </c>
      <c r="I21" s="13" t="s">
        <v>19</v>
      </c>
      <c r="K21" s="28">
        <v>19</v>
      </c>
      <c r="L21" s="17">
        <v>17</v>
      </c>
      <c r="M21" s="17">
        <v>18</v>
      </c>
      <c r="N21" s="18">
        <v>22.01</v>
      </c>
      <c r="O21" s="21">
        <v>20.82</v>
      </c>
      <c r="P21" s="21">
        <v>22.53</v>
      </c>
      <c r="Q21" s="25">
        <f t="shared" si="1"/>
        <v>1769.5906432748538</v>
      </c>
      <c r="R21" s="18">
        <v>0.62</v>
      </c>
      <c r="S21" s="26" t="s">
        <v>68</v>
      </c>
    </row>
    <row r="22" spans="1:29" x14ac:dyDescent="0.25">
      <c r="A22" s="17">
        <v>20</v>
      </c>
      <c r="B22" s="17">
        <v>16</v>
      </c>
      <c r="C22" s="17">
        <v>17</v>
      </c>
      <c r="D22" s="18">
        <v>19.579999999999998</v>
      </c>
      <c r="E22" s="21">
        <v>18.95</v>
      </c>
      <c r="F22" s="21">
        <v>20.82</v>
      </c>
      <c r="G22" s="20">
        <f t="shared" si="0"/>
        <v>1633.6898395721923</v>
      </c>
      <c r="H22" s="18">
        <v>0.03</v>
      </c>
      <c r="I22" s="87" t="s">
        <v>47</v>
      </c>
      <c r="K22" s="28">
        <v>20</v>
      </c>
      <c r="L22" s="17">
        <v>17</v>
      </c>
      <c r="M22" s="17">
        <v>18</v>
      </c>
      <c r="N22" s="18">
        <v>22.49</v>
      </c>
      <c r="O22" s="21">
        <v>20.82</v>
      </c>
      <c r="P22" s="21">
        <v>22.53</v>
      </c>
      <c r="Q22" s="25">
        <f t="shared" si="1"/>
        <v>1797.6608187134502</v>
      </c>
      <c r="R22" s="18">
        <v>1.37</v>
      </c>
      <c r="S22" s="29" t="s">
        <v>52</v>
      </c>
    </row>
    <row r="23" spans="1:29" x14ac:dyDescent="0.25">
      <c r="A23" s="17">
        <v>21</v>
      </c>
      <c r="B23" s="17">
        <v>16</v>
      </c>
      <c r="C23" s="17">
        <v>17</v>
      </c>
      <c r="D23" s="18">
        <v>20.190000000000001</v>
      </c>
      <c r="E23" s="21">
        <v>18.95</v>
      </c>
      <c r="F23" s="21">
        <v>20.82</v>
      </c>
      <c r="G23" s="20">
        <f t="shared" si="0"/>
        <v>1666.3101604278077</v>
      </c>
      <c r="H23" s="18">
        <v>0.14000000000000001</v>
      </c>
      <c r="I23" s="22" t="s">
        <v>48</v>
      </c>
      <c r="K23" s="28">
        <v>21</v>
      </c>
      <c r="L23" s="17">
        <v>18</v>
      </c>
      <c r="M23" s="17">
        <v>19</v>
      </c>
      <c r="N23" s="18">
        <v>22.65</v>
      </c>
      <c r="O23" s="21">
        <v>22.53</v>
      </c>
      <c r="P23" s="21">
        <v>24.23</v>
      </c>
      <c r="Q23" s="25">
        <f t="shared" si="1"/>
        <v>1807.0588235294117</v>
      </c>
      <c r="R23" s="18">
        <v>0.39</v>
      </c>
      <c r="S23" s="26" t="s">
        <v>69</v>
      </c>
    </row>
    <row r="24" spans="1:29" x14ac:dyDescent="0.25">
      <c r="A24" s="17">
        <v>22</v>
      </c>
      <c r="B24" s="17">
        <v>16</v>
      </c>
      <c r="C24" s="17">
        <v>17</v>
      </c>
      <c r="D24" s="18">
        <v>20.59</v>
      </c>
      <c r="E24" s="21">
        <v>18.95</v>
      </c>
      <c r="F24" s="21">
        <v>20.82</v>
      </c>
      <c r="G24" s="20">
        <f t="shared" si="0"/>
        <v>1687.7005347593583</v>
      </c>
      <c r="H24" s="18">
        <v>0.56999999999999995</v>
      </c>
      <c r="I24" s="92" t="s">
        <v>49</v>
      </c>
      <c r="K24" s="28">
        <v>22</v>
      </c>
      <c r="L24" s="17">
        <v>18</v>
      </c>
      <c r="M24" s="17">
        <v>19</v>
      </c>
      <c r="N24" s="18">
        <v>23.75</v>
      </c>
      <c r="O24" s="21">
        <v>22.53</v>
      </c>
      <c r="P24" s="21">
        <v>24.23</v>
      </c>
      <c r="Q24" s="25">
        <f t="shared" si="1"/>
        <v>1871.7647058823529</v>
      </c>
      <c r="R24" s="18">
        <v>3.24</v>
      </c>
      <c r="S24" s="29" t="s">
        <v>54</v>
      </c>
    </row>
    <row r="25" spans="1:29" x14ac:dyDescent="0.25">
      <c r="A25" s="17">
        <v>23</v>
      </c>
      <c r="B25" s="17">
        <v>16</v>
      </c>
      <c r="C25" s="17">
        <v>17</v>
      </c>
      <c r="D25" s="18">
        <v>20.71</v>
      </c>
      <c r="E25" s="21">
        <v>18.95</v>
      </c>
      <c r="F25" s="21">
        <v>20.82</v>
      </c>
      <c r="G25" s="20">
        <f t="shared" si="0"/>
        <v>1694.1176470588236</v>
      </c>
      <c r="H25" s="18">
        <v>0.24</v>
      </c>
      <c r="I25" s="89" t="s">
        <v>20</v>
      </c>
      <c r="K25" s="28">
        <v>23</v>
      </c>
      <c r="L25" s="17">
        <v>19</v>
      </c>
      <c r="M25" s="17">
        <v>20</v>
      </c>
      <c r="N25" s="18">
        <v>25.31</v>
      </c>
      <c r="O25" s="21">
        <v>24.23</v>
      </c>
      <c r="P25" s="23">
        <v>25.85</v>
      </c>
      <c r="Q25" s="25">
        <f t="shared" si="1"/>
        <v>1966.6666666666665</v>
      </c>
      <c r="R25" s="18">
        <v>0.97</v>
      </c>
      <c r="S25" s="29" t="s">
        <v>55</v>
      </c>
    </row>
    <row r="26" spans="1:29" ht="19.5" x14ac:dyDescent="0.3">
      <c r="A26" s="17">
        <v>24</v>
      </c>
      <c r="B26" s="17">
        <v>17</v>
      </c>
      <c r="C26" s="17">
        <v>18</v>
      </c>
      <c r="D26" s="18">
        <v>20.83</v>
      </c>
      <c r="E26" s="21">
        <v>20.82</v>
      </c>
      <c r="F26" s="21">
        <v>22.53</v>
      </c>
      <c r="G26" s="20">
        <f t="shared" si="0"/>
        <v>1700.5847953216373</v>
      </c>
      <c r="H26" s="18">
        <v>0.93</v>
      </c>
      <c r="I26" s="22" t="s">
        <v>50</v>
      </c>
      <c r="U26" s="110" t="s">
        <v>114</v>
      </c>
      <c r="V26" s="111"/>
      <c r="W26" s="111"/>
      <c r="X26" s="111"/>
      <c r="Y26" s="111"/>
      <c r="Z26" s="111"/>
      <c r="AA26" s="111"/>
      <c r="AB26" s="111"/>
      <c r="AC26" s="111"/>
    </row>
    <row r="27" spans="1:29" ht="18" x14ac:dyDescent="0.25">
      <c r="A27" s="17">
        <v>25</v>
      </c>
      <c r="B27" s="17">
        <v>17</v>
      </c>
      <c r="C27" s="17">
        <v>18</v>
      </c>
      <c r="D27" s="18">
        <v>21.64</v>
      </c>
      <c r="E27" s="21">
        <v>20.82</v>
      </c>
      <c r="F27" s="21">
        <v>22.53</v>
      </c>
      <c r="G27" s="20">
        <f t="shared" si="0"/>
        <v>1747.953216374269</v>
      </c>
      <c r="H27" s="18">
        <v>0.01</v>
      </c>
      <c r="I27" s="13" t="s">
        <v>51</v>
      </c>
      <c r="U27" s="54" t="s">
        <v>0</v>
      </c>
      <c r="V27" s="54" t="s">
        <v>1</v>
      </c>
      <c r="W27" s="54" t="s">
        <v>2</v>
      </c>
      <c r="X27" s="54" t="s">
        <v>5</v>
      </c>
      <c r="Y27" s="54" t="s">
        <v>3</v>
      </c>
      <c r="Z27" s="54" t="s">
        <v>4</v>
      </c>
      <c r="AA27" s="54" t="s">
        <v>6</v>
      </c>
      <c r="AB27" s="54" t="s">
        <v>7</v>
      </c>
      <c r="AC27" s="54" t="s">
        <v>8</v>
      </c>
    </row>
    <row r="28" spans="1:29" x14ac:dyDescent="0.25">
      <c r="A28" s="17">
        <v>26</v>
      </c>
      <c r="B28" s="17">
        <v>17</v>
      </c>
      <c r="C28" s="17">
        <v>18</v>
      </c>
      <c r="D28" s="18">
        <v>22.49</v>
      </c>
      <c r="E28" s="21">
        <v>20.82</v>
      </c>
      <c r="F28" s="21">
        <v>22.53</v>
      </c>
      <c r="G28" s="20">
        <f t="shared" si="0"/>
        <v>1797.6608187134502</v>
      </c>
      <c r="H28" s="18">
        <v>0.41</v>
      </c>
      <c r="I28" s="22" t="s">
        <v>52</v>
      </c>
      <c r="U28" s="55">
        <v>1</v>
      </c>
      <c r="V28" s="56">
        <v>9</v>
      </c>
      <c r="W28" s="56">
        <v>10</v>
      </c>
      <c r="X28" s="39">
        <v>4.5</v>
      </c>
      <c r="Y28" s="40">
        <v>4.16</v>
      </c>
      <c r="Z28" s="40">
        <v>6.03</v>
      </c>
      <c r="AA28" s="41">
        <f t="shared" ref="AA28:AA74" si="3">(100*V28)+100*(X28-Y28)/(Z28-Y28)</f>
        <v>918.18181818181813</v>
      </c>
      <c r="AB28" s="39">
        <v>3.07</v>
      </c>
      <c r="AC28" s="57" t="s">
        <v>70</v>
      </c>
    </row>
    <row r="29" spans="1:29" x14ac:dyDescent="0.25">
      <c r="A29" s="17">
        <v>27</v>
      </c>
      <c r="B29" s="17">
        <v>18</v>
      </c>
      <c r="C29" s="17">
        <v>19</v>
      </c>
      <c r="D29" s="18">
        <v>22.65</v>
      </c>
      <c r="E29" s="21">
        <v>22.53</v>
      </c>
      <c r="F29" s="21">
        <v>24.23</v>
      </c>
      <c r="G29" s="20">
        <f t="shared" si="0"/>
        <v>1807.0588235294117</v>
      </c>
      <c r="H29" s="18">
        <v>0.06</v>
      </c>
      <c r="I29" s="13" t="s">
        <v>53</v>
      </c>
      <c r="U29" s="55">
        <v>2</v>
      </c>
      <c r="V29" s="56">
        <v>9</v>
      </c>
      <c r="W29" s="56">
        <v>10</v>
      </c>
      <c r="X29" s="39">
        <v>5.38</v>
      </c>
      <c r="Y29" s="40">
        <v>4.16</v>
      </c>
      <c r="Z29" s="40">
        <v>6.03</v>
      </c>
      <c r="AA29" s="41">
        <f t="shared" si="3"/>
        <v>965.24064171122996</v>
      </c>
      <c r="AB29" s="39">
        <v>0.64</v>
      </c>
      <c r="AC29" s="57" t="s">
        <v>35</v>
      </c>
    </row>
    <row r="30" spans="1:29" x14ac:dyDescent="0.25">
      <c r="A30" s="17">
        <v>28</v>
      </c>
      <c r="B30" s="17">
        <v>18</v>
      </c>
      <c r="C30" s="17">
        <v>19</v>
      </c>
      <c r="D30" s="18">
        <v>23.75</v>
      </c>
      <c r="E30" s="21">
        <v>22.53</v>
      </c>
      <c r="F30" s="21">
        <v>24.23</v>
      </c>
      <c r="G30" s="20">
        <f t="shared" si="0"/>
        <v>1871.7647058823529</v>
      </c>
      <c r="H30" s="18">
        <v>0.28999999999999998</v>
      </c>
      <c r="I30" s="22" t="s">
        <v>54</v>
      </c>
      <c r="U30" s="55">
        <v>3</v>
      </c>
      <c r="V30" s="56">
        <v>9</v>
      </c>
      <c r="W30" s="56">
        <v>10</v>
      </c>
      <c r="X30" s="39">
        <v>5.55</v>
      </c>
      <c r="Y30" s="40">
        <v>4.16</v>
      </c>
      <c r="Z30" s="40">
        <v>6.03</v>
      </c>
      <c r="AA30" s="41">
        <f t="shared" si="3"/>
        <v>974.33155080213896</v>
      </c>
      <c r="AB30" s="39">
        <v>0.18</v>
      </c>
      <c r="AC30" s="58" t="s">
        <v>36</v>
      </c>
    </row>
    <row r="31" spans="1:29" x14ac:dyDescent="0.25">
      <c r="A31" s="17">
        <v>29</v>
      </c>
      <c r="B31" s="17">
        <v>19</v>
      </c>
      <c r="C31" s="17">
        <v>20</v>
      </c>
      <c r="D31" s="18">
        <v>25.31</v>
      </c>
      <c r="E31" s="21">
        <v>24.23</v>
      </c>
      <c r="F31" s="23">
        <v>25.85</v>
      </c>
      <c r="G31" s="20">
        <f t="shared" si="0"/>
        <v>1966.6666666666665</v>
      </c>
      <c r="H31" s="18">
        <v>0.19</v>
      </c>
      <c r="I31" s="22" t="s">
        <v>55</v>
      </c>
      <c r="U31" s="55">
        <v>4</v>
      </c>
      <c r="V31" s="56">
        <v>9</v>
      </c>
      <c r="W31" s="56">
        <v>10</v>
      </c>
      <c r="X31" s="39">
        <v>5.64</v>
      </c>
      <c r="Y31" s="40">
        <v>4.16</v>
      </c>
      <c r="Z31" s="40">
        <v>6.03</v>
      </c>
      <c r="AA31" s="41">
        <f t="shared" si="3"/>
        <v>979.14438502673795</v>
      </c>
      <c r="AB31" s="39">
        <v>1.06</v>
      </c>
      <c r="AC31" s="58" t="s">
        <v>36</v>
      </c>
    </row>
    <row r="32" spans="1:29" x14ac:dyDescent="0.25">
      <c r="U32" s="55">
        <v>5</v>
      </c>
      <c r="V32" s="56">
        <v>9</v>
      </c>
      <c r="W32" s="56">
        <v>10</v>
      </c>
      <c r="X32" s="39">
        <v>5.88</v>
      </c>
      <c r="Y32" s="40">
        <v>4.16</v>
      </c>
      <c r="Z32" s="40">
        <v>6.03</v>
      </c>
      <c r="AA32" s="41">
        <f t="shared" si="3"/>
        <v>991.97860962566847</v>
      </c>
      <c r="AB32" s="39">
        <v>0.5</v>
      </c>
      <c r="AC32" s="57" t="s">
        <v>79</v>
      </c>
    </row>
    <row r="33" spans="1:29" x14ac:dyDescent="0.25">
      <c r="U33" s="55">
        <v>6</v>
      </c>
      <c r="V33" s="39">
        <v>10</v>
      </c>
      <c r="W33" s="39">
        <v>11</v>
      </c>
      <c r="X33" s="39">
        <v>6.29</v>
      </c>
      <c r="Y33" s="40">
        <v>6.03</v>
      </c>
      <c r="Z33" s="40">
        <v>8.2100000000000009</v>
      </c>
      <c r="AA33" s="41">
        <f t="shared" si="3"/>
        <v>1011.9266055045871</v>
      </c>
      <c r="AB33" s="39">
        <v>0.47</v>
      </c>
      <c r="AC33" s="39" t="s">
        <v>23</v>
      </c>
    </row>
    <row r="34" spans="1:29" ht="15.75" x14ac:dyDescent="0.25">
      <c r="A34" s="107" t="s">
        <v>110</v>
      </c>
      <c r="B34" s="107"/>
      <c r="C34" s="107"/>
      <c r="D34" s="107"/>
      <c r="E34" s="107"/>
      <c r="F34" s="107"/>
      <c r="G34" s="107"/>
      <c r="H34" s="107"/>
      <c r="I34" s="104"/>
      <c r="U34" s="55">
        <v>7</v>
      </c>
      <c r="V34" s="39">
        <v>10</v>
      </c>
      <c r="W34" s="39">
        <v>11</v>
      </c>
      <c r="X34" s="39">
        <v>6.69</v>
      </c>
      <c r="Y34" s="40">
        <v>6.03</v>
      </c>
      <c r="Z34" s="40">
        <v>8.2100000000000009</v>
      </c>
      <c r="AA34" s="41">
        <f t="shared" si="3"/>
        <v>1030.2752293577983</v>
      </c>
      <c r="AB34" s="39">
        <v>26.68</v>
      </c>
      <c r="AC34" s="39" t="s">
        <v>82</v>
      </c>
    </row>
    <row r="35" spans="1:29" ht="15.75" x14ac:dyDescent="0.25">
      <c r="A35" s="14" t="s">
        <v>0</v>
      </c>
      <c r="B35" s="15" t="s">
        <v>1</v>
      </c>
      <c r="C35" s="15" t="s">
        <v>2</v>
      </c>
      <c r="D35" s="15" t="s">
        <v>5</v>
      </c>
      <c r="E35" s="15" t="s">
        <v>3</v>
      </c>
      <c r="F35" s="15" t="s">
        <v>4</v>
      </c>
      <c r="G35" s="15" t="s">
        <v>6</v>
      </c>
      <c r="H35" s="15" t="s">
        <v>7</v>
      </c>
      <c r="I35" s="16" t="s">
        <v>8</v>
      </c>
      <c r="N35" s="102" t="s">
        <v>112</v>
      </c>
      <c r="O35" s="102"/>
      <c r="P35" s="102"/>
      <c r="Q35" s="102"/>
      <c r="R35" s="102"/>
      <c r="S35" s="103"/>
      <c r="U35" s="55">
        <v>8</v>
      </c>
      <c r="V35" s="39">
        <v>10</v>
      </c>
      <c r="W35" s="39">
        <v>11</v>
      </c>
      <c r="X35" s="39">
        <v>7.05</v>
      </c>
      <c r="Y35" s="40">
        <v>6.03</v>
      </c>
      <c r="Z35" s="40">
        <v>8.2100000000000009</v>
      </c>
      <c r="AA35" s="41">
        <f t="shared" si="3"/>
        <v>1046.788990825688</v>
      </c>
      <c r="AB35" s="39">
        <v>4.6399999999999997</v>
      </c>
      <c r="AC35" s="57" t="s">
        <v>9</v>
      </c>
    </row>
    <row r="36" spans="1:29" ht="15.75" x14ac:dyDescent="0.25">
      <c r="A36" s="24">
        <v>1</v>
      </c>
      <c r="B36" s="17">
        <v>9</v>
      </c>
      <c r="C36" s="17">
        <v>10</v>
      </c>
      <c r="D36" s="18">
        <v>5.36</v>
      </c>
      <c r="E36" s="19">
        <v>4.16</v>
      </c>
      <c r="F36" s="19">
        <v>6.03</v>
      </c>
      <c r="G36" s="25">
        <f t="shared" ref="G36:G61" si="4">100*B36+100*(D36-E36)/(F36-E36)</f>
        <v>964.17112299465236</v>
      </c>
      <c r="H36" s="18">
        <v>1.34</v>
      </c>
      <c r="I36" s="13" t="s">
        <v>35</v>
      </c>
      <c r="K36" s="14" t="s">
        <v>0</v>
      </c>
      <c r="L36" s="15" t="s">
        <v>1</v>
      </c>
      <c r="M36" s="15" t="s">
        <v>2</v>
      </c>
      <c r="N36" s="15" t="s">
        <v>5</v>
      </c>
      <c r="O36" s="15" t="s">
        <v>3</v>
      </c>
      <c r="P36" s="15" t="s">
        <v>4</v>
      </c>
      <c r="Q36" s="15" t="s">
        <v>6</v>
      </c>
      <c r="R36" s="31" t="s">
        <v>7</v>
      </c>
      <c r="S36" s="27" t="s">
        <v>8</v>
      </c>
      <c r="U36" s="55">
        <v>9</v>
      </c>
      <c r="V36" s="39">
        <v>10</v>
      </c>
      <c r="W36" s="39">
        <v>11</v>
      </c>
      <c r="X36" s="39">
        <v>7.33</v>
      </c>
      <c r="Y36" s="40">
        <v>6.03</v>
      </c>
      <c r="Z36" s="40">
        <v>8.2100000000000009</v>
      </c>
      <c r="AA36" s="41">
        <f t="shared" si="3"/>
        <v>1059.6330275229357</v>
      </c>
      <c r="AB36" s="39">
        <v>2.2400000000000002</v>
      </c>
      <c r="AC36" s="57" t="s">
        <v>83</v>
      </c>
    </row>
    <row r="37" spans="1:29" x14ac:dyDescent="0.25">
      <c r="A37" s="24">
        <v>2</v>
      </c>
      <c r="B37" s="17">
        <v>10</v>
      </c>
      <c r="C37" s="17">
        <v>11</v>
      </c>
      <c r="D37" s="18">
        <v>7.55</v>
      </c>
      <c r="E37" s="21">
        <v>6.03</v>
      </c>
      <c r="F37" s="21">
        <v>8.2100000000000009</v>
      </c>
      <c r="G37" s="25">
        <f t="shared" si="4"/>
        <v>1069.7247706422017</v>
      </c>
      <c r="H37" s="18">
        <v>1.33</v>
      </c>
      <c r="I37" s="18" t="s">
        <v>11</v>
      </c>
      <c r="K37" s="17">
        <v>1</v>
      </c>
      <c r="L37" s="17">
        <v>9</v>
      </c>
      <c r="M37" s="17">
        <v>10</v>
      </c>
      <c r="N37" s="18">
        <v>4.4800000000000004</v>
      </c>
      <c r="O37" s="19">
        <v>4.16</v>
      </c>
      <c r="P37" s="19">
        <v>6.03</v>
      </c>
      <c r="Q37" s="25">
        <f t="shared" ref="Q37:Q72" si="5">100*L37+100*(N37-O37)/(P37-O37)</f>
        <v>917.11229946524065</v>
      </c>
      <c r="R37" s="32">
        <v>20.190000000000001</v>
      </c>
      <c r="S37" s="32" t="s">
        <v>70</v>
      </c>
      <c r="U37" s="55">
        <v>10</v>
      </c>
      <c r="V37" s="39">
        <v>10</v>
      </c>
      <c r="W37" s="39">
        <v>11</v>
      </c>
      <c r="X37" s="39">
        <v>7.99</v>
      </c>
      <c r="Y37" s="40">
        <v>6.03</v>
      </c>
      <c r="Z37" s="40">
        <v>8.2100000000000009</v>
      </c>
      <c r="AA37" s="41">
        <f t="shared" si="3"/>
        <v>1089.9082568807339</v>
      </c>
      <c r="AB37" s="39">
        <v>1.55</v>
      </c>
      <c r="AC37" s="57" t="s">
        <v>14</v>
      </c>
    </row>
    <row r="38" spans="1:29" x14ac:dyDescent="0.25">
      <c r="A38" s="24">
        <v>3</v>
      </c>
      <c r="B38" s="17">
        <v>11</v>
      </c>
      <c r="C38" s="17">
        <v>12</v>
      </c>
      <c r="D38" s="18">
        <v>9.93</v>
      </c>
      <c r="E38" s="21">
        <v>8.2100000000000009</v>
      </c>
      <c r="F38" s="21">
        <v>10.43</v>
      </c>
      <c r="G38" s="25">
        <f t="shared" si="4"/>
        <v>1177.4774774774774</v>
      </c>
      <c r="H38" s="18">
        <v>0.02</v>
      </c>
      <c r="I38" s="87" t="s">
        <v>10</v>
      </c>
      <c r="K38" s="17">
        <v>2</v>
      </c>
      <c r="L38" s="17">
        <v>9</v>
      </c>
      <c r="M38" s="17">
        <v>10</v>
      </c>
      <c r="N38" s="18">
        <v>5.37</v>
      </c>
      <c r="O38" s="19">
        <v>4.16</v>
      </c>
      <c r="P38" s="19">
        <v>6.03</v>
      </c>
      <c r="Q38" s="25">
        <f t="shared" si="5"/>
        <v>964.70588235294122</v>
      </c>
      <c r="R38" s="32">
        <v>8.98</v>
      </c>
      <c r="S38" s="26" t="s">
        <v>35</v>
      </c>
      <c r="U38" s="55">
        <v>11</v>
      </c>
      <c r="V38" s="39">
        <v>11</v>
      </c>
      <c r="W38" s="39">
        <v>12</v>
      </c>
      <c r="X38" s="39">
        <v>9.4700000000000006</v>
      </c>
      <c r="Y38" s="40">
        <v>8.2100000000000009</v>
      </c>
      <c r="Z38" s="40">
        <v>10.43</v>
      </c>
      <c r="AA38" s="41">
        <f t="shared" si="3"/>
        <v>1156.7567567567567</v>
      </c>
      <c r="AB38" s="39">
        <v>1.4</v>
      </c>
      <c r="AC38" s="57" t="s">
        <v>72</v>
      </c>
    </row>
    <row r="39" spans="1:29" x14ac:dyDescent="0.25">
      <c r="A39" s="24">
        <v>4</v>
      </c>
      <c r="B39" s="17">
        <v>11</v>
      </c>
      <c r="C39" s="17">
        <v>12</v>
      </c>
      <c r="D39" s="18">
        <v>10.42</v>
      </c>
      <c r="E39" s="21">
        <v>8.2100000000000009</v>
      </c>
      <c r="F39" s="21">
        <v>10.43</v>
      </c>
      <c r="G39" s="25">
        <f t="shared" si="4"/>
        <v>1199.5495495495495</v>
      </c>
      <c r="H39" s="18">
        <v>7.0000000000000007E-2</v>
      </c>
      <c r="I39" s="22" t="s">
        <v>14</v>
      </c>
      <c r="K39" s="17">
        <v>3</v>
      </c>
      <c r="L39" s="17">
        <v>10</v>
      </c>
      <c r="M39" s="17">
        <v>11</v>
      </c>
      <c r="N39" s="18">
        <v>6.27</v>
      </c>
      <c r="O39" s="21">
        <v>6.03</v>
      </c>
      <c r="P39" s="21">
        <v>8.2100000000000009</v>
      </c>
      <c r="Q39" s="25">
        <f t="shared" si="5"/>
        <v>1011.0091743119266</v>
      </c>
      <c r="R39" s="32">
        <v>2.1800000000000002</v>
      </c>
      <c r="S39" s="26" t="s">
        <v>23</v>
      </c>
      <c r="U39" s="55">
        <v>12</v>
      </c>
      <c r="V39" s="39">
        <v>11</v>
      </c>
      <c r="W39" s="39">
        <v>12</v>
      </c>
      <c r="X39" s="39">
        <v>9.9499999999999993</v>
      </c>
      <c r="Y39" s="40">
        <v>8.2100000000000009</v>
      </c>
      <c r="Z39" s="40">
        <v>10.43</v>
      </c>
      <c r="AA39" s="41">
        <f t="shared" si="3"/>
        <v>1178.3783783783783</v>
      </c>
      <c r="AB39" s="39">
        <v>1.03</v>
      </c>
      <c r="AC39" s="71" t="s">
        <v>26</v>
      </c>
    </row>
    <row r="40" spans="1:29" x14ac:dyDescent="0.25">
      <c r="A40" s="24">
        <v>5</v>
      </c>
      <c r="B40" s="17">
        <v>12</v>
      </c>
      <c r="C40" s="17">
        <v>13</v>
      </c>
      <c r="D40" s="18">
        <v>11.04</v>
      </c>
      <c r="E40" s="21">
        <v>10.43</v>
      </c>
      <c r="F40" s="21">
        <v>12.74</v>
      </c>
      <c r="G40" s="25">
        <f t="shared" si="4"/>
        <v>1226.4069264069265</v>
      </c>
      <c r="H40" s="18">
        <v>0.84</v>
      </c>
      <c r="I40" s="13" t="s">
        <v>56</v>
      </c>
      <c r="K40" s="17">
        <v>4</v>
      </c>
      <c r="L40" s="17">
        <v>10</v>
      </c>
      <c r="M40" s="17">
        <v>11</v>
      </c>
      <c r="N40" s="18">
        <v>6.74</v>
      </c>
      <c r="O40" s="21">
        <v>6.03</v>
      </c>
      <c r="P40" s="21">
        <v>8.2100000000000009</v>
      </c>
      <c r="Q40" s="25">
        <f t="shared" si="5"/>
        <v>1032.5688073394494</v>
      </c>
      <c r="R40" s="32">
        <v>1.73</v>
      </c>
      <c r="S40" s="26" t="s">
        <v>24</v>
      </c>
      <c r="U40" s="55">
        <v>13</v>
      </c>
      <c r="V40" s="39">
        <v>12</v>
      </c>
      <c r="W40" s="39">
        <v>13</v>
      </c>
      <c r="X40" s="39">
        <v>10.44</v>
      </c>
      <c r="Y40" s="40">
        <v>10.43</v>
      </c>
      <c r="Z40" s="40">
        <v>12.74</v>
      </c>
      <c r="AA40" s="41">
        <f t="shared" si="3"/>
        <v>1200.4329004329004</v>
      </c>
      <c r="AB40" s="39">
        <v>1.37</v>
      </c>
      <c r="AC40" s="57" t="s">
        <v>14</v>
      </c>
    </row>
    <row r="41" spans="1:29" x14ac:dyDescent="0.25">
      <c r="A41" s="24">
        <v>6</v>
      </c>
      <c r="B41" s="17">
        <v>12</v>
      </c>
      <c r="C41" s="17">
        <v>13</v>
      </c>
      <c r="D41" s="18">
        <v>12.18</v>
      </c>
      <c r="E41" s="21">
        <v>10.43</v>
      </c>
      <c r="F41" s="21">
        <v>12.74</v>
      </c>
      <c r="G41" s="25">
        <f t="shared" si="4"/>
        <v>1275.7575757575758</v>
      </c>
      <c r="H41" s="18">
        <v>0.93</v>
      </c>
      <c r="I41" s="13" t="s">
        <v>57</v>
      </c>
      <c r="K41" s="17">
        <v>5</v>
      </c>
      <c r="L41" s="17">
        <v>10</v>
      </c>
      <c r="M41" s="17">
        <v>11</v>
      </c>
      <c r="N41" s="18">
        <v>7.07</v>
      </c>
      <c r="O41" s="21">
        <v>6.03</v>
      </c>
      <c r="P41" s="21">
        <v>8.2100000000000009</v>
      </c>
      <c r="Q41" s="25">
        <f t="shared" si="5"/>
        <v>1047.7064220183486</v>
      </c>
      <c r="R41" s="32">
        <v>7.04</v>
      </c>
      <c r="S41" s="26" t="s">
        <v>63</v>
      </c>
      <c r="U41" s="55">
        <v>14</v>
      </c>
      <c r="V41" s="39">
        <v>12</v>
      </c>
      <c r="W41" s="39">
        <v>13</v>
      </c>
      <c r="X41" s="39">
        <v>11.07</v>
      </c>
      <c r="Y41" s="40">
        <v>10.43</v>
      </c>
      <c r="Z41" s="40">
        <v>12.74</v>
      </c>
      <c r="AA41" s="41">
        <f t="shared" si="3"/>
        <v>1227.7056277056276</v>
      </c>
      <c r="AB41" s="39">
        <v>0.44</v>
      </c>
      <c r="AC41" s="57" t="s">
        <v>56</v>
      </c>
    </row>
    <row r="42" spans="1:29" x14ac:dyDescent="0.25">
      <c r="A42" s="24">
        <v>7</v>
      </c>
      <c r="B42" s="17">
        <v>13</v>
      </c>
      <c r="C42" s="17">
        <v>14</v>
      </c>
      <c r="D42" s="18">
        <v>12.99</v>
      </c>
      <c r="E42" s="21">
        <v>12.74</v>
      </c>
      <c r="F42" s="21">
        <v>14.31</v>
      </c>
      <c r="G42" s="25">
        <f t="shared" si="4"/>
        <v>1315.9235668789809</v>
      </c>
      <c r="H42" s="18">
        <v>90.97</v>
      </c>
      <c r="I42" s="13" t="s">
        <v>13</v>
      </c>
      <c r="K42" s="17">
        <v>6</v>
      </c>
      <c r="L42" s="17">
        <v>10</v>
      </c>
      <c r="M42" s="17">
        <v>11</v>
      </c>
      <c r="N42" s="18">
        <v>7.93</v>
      </c>
      <c r="O42" s="21">
        <v>6.03</v>
      </c>
      <c r="P42" s="21">
        <v>8.2100000000000009</v>
      </c>
      <c r="Q42" s="25">
        <f t="shared" si="5"/>
        <v>1087.1559633027523</v>
      </c>
      <c r="R42" s="32">
        <v>2.85</v>
      </c>
      <c r="S42" s="29" t="s">
        <v>71</v>
      </c>
      <c r="U42" s="55">
        <v>15</v>
      </c>
      <c r="V42" s="39">
        <v>12</v>
      </c>
      <c r="W42" s="39">
        <v>13</v>
      </c>
      <c r="X42" s="39">
        <v>12.59</v>
      </c>
      <c r="Y42" s="40">
        <v>10.43</v>
      </c>
      <c r="Z42" s="40">
        <v>12.74</v>
      </c>
      <c r="AA42" s="41">
        <f t="shared" si="3"/>
        <v>1293.5064935064934</v>
      </c>
      <c r="AB42" s="39">
        <v>0.67</v>
      </c>
      <c r="AC42" s="88" t="s">
        <v>27</v>
      </c>
    </row>
    <row r="43" spans="1:29" x14ac:dyDescent="0.25">
      <c r="A43" s="24">
        <v>8</v>
      </c>
      <c r="B43" s="17">
        <v>13</v>
      </c>
      <c r="C43" s="17">
        <v>14</v>
      </c>
      <c r="D43" s="18">
        <v>13.3</v>
      </c>
      <c r="E43" s="21">
        <v>12.74</v>
      </c>
      <c r="F43" s="21">
        <v>14.31</v>
      </c>
      <c r="G43" s="25">
        <f t="shared" si="4"/>
        <v>1335.6687898089172</v>
      </c>
      <c r="H43" s="18">
        <v>0.05</v>
      </c>
      <c r="I43" s="89" t="s">
        <v>58</v>
      </c>
      <c r="K43" s="17">
        <v>7</v>
      </c>
      <c r="L43" s="17">
        <v>11</v>
      </c>
      <c r="M43" s="17">
        <v>12</v>
      </c>
      <c r="N43" s="18">
        <v>9.4700000000000006</v>
      </c>
      <c r="O43" s="21">
        <v>8.2100000000000009</v>
      </c>
      <c r="P43" s="21">
        <v>10.43</v>
      </c>
      <c r="Q43" s="25">
        <f t="shared" si="5"/>
        <v>1156.7567567567567</v>
      </c>
      <c r="R43" s="32">
        <v>7.49</v>
      </c>
      <c r="S43" s="26" t="s">
        <v>72</v>
      </c>
      <c r="U43" s="55">
        <v>16</v>
      </c>
      <c r="V43" s="39">
        <v>13</v>
      </c>
      <c r="W43" s="39">
        <v>14</v>
      </c>
      <c r="X43" s="39">
        <v>12.81</v>
      </c>
      <c r="Y43" s="40">
        <v>12.74</v>
      </c>
      <c r="Z43" s="40">
        <v>14.31</v>
      </c>
      <c r="AA43" s="41">
        <f t="shared" si="3"/>
        <v>1304.4585987261146</v>
      </c>
      <c r="AB43" s="39">
        <v>4.55</v>
      </c>
      <c r="AC43" s="71" t="s">
        <v>28</v>
      </c>
    </row>
    <row r="44" spans="1:29" x14ac:dyDescent="0.25">
      <c r="A44" s="24">
        <v>9</v>
      </c>
      <c r="B44" s="17">
        <v>13</v>
      </c>
      <c r="C44" s="17">
        <v>14</v>
      </c>
      <c r="D44" s="18">
        <v>14.25</v>
      </c>
      <c r="E44" s="21">
        <v>12.74</v>
      </c>
      <c r="F44" s="21">
        <v>14.31</v>
      </c>
      <c r="G44" s="25">
        <f t="shared" si="4"/>
        <v>1396.1783439490446</v>
      </c>
      <c r="H44" s="18">
        <v>0.05</v>
      </c>
      <c r="I44" s="92" t="s">
        <v>15</v>
      </c>
      <c r="K44" s="17">
        <v>8</v>
      </c>
      <c r="L44" s="17">
        <v>11</v>
      </c>
      <c r="M44" s="17">
        <v>12</v>
      </c>
      <c r="N44" s="18">
        <v>9.74</v>
      </c>
      <c r="O44" s="21">
        <v>8.2100000000000009</v>
      </c>
      <c r="P44" s="21">
        <v>10.43</v>
      </c>
      <c r="Q44" s="25">
        <f t="shared" si="5"/>
        <v>1168.918918918919</v>
      </c>
      <c r="R44" s="32">
        <v>1.39</v>
      </c>
      <c r="S44" s="26" t="s">
        <v>73</v>
      </c>
      <c r="U44" s="55">
        <v>17</v>
      </c>
      <c r="V44" s="39">
        <v>13</v>
      </c>
      <c r="W44" s="39">
        <v>14</v>
      </c>
      <c r="X44" s="39">
        <v>13.85</v>
      </c>
      <c r="Y44" s="40">
        <v>12.74</v>
      </c>
      <c r="Z44" s="40">
        <v>14.31</v>
      </c>
      <c r="AA44" s="41">
        <f t="shared" si="3"/>
        <v>1370.7006369426751</v>
      </c>
      <c r="AB44" s="39">
        <v>0.22</v>
      </c>
      <c r="AC44" s="71" t="s">
        <v>84</v>
      </c>
    </row>
    <row r="45" spans="1:29" x14ac:dyDescent="0.25">
      <c r="A45" s="24">
        <v>11</v>
      </c>
      <c r="B45" s="17">
        <v>14</v>
      </c>
      <c r="C45" s="17">
        <v>15</v>
      </c>
      <c r="D45" s="18">
        <v>14.82</v>
      </c>
      <c r="E45" s="21">
        <v>14.31</v>
      </c>
      <c r="F45" s="21">
        <v>16.98</v>
      </c>
      <c r="G45" s="25">
        <f t="shared" si="4"/>
        <v>1419.1011235955057</v>
      </c>
      <c r="H45" s="18">
        <v>0.63</v>
      </c>
      <c r="I45" s="92" t="s">
        <v>16</v>
      </c>
      <c r="K45" s="17">
        <v>9</v>
      </c>
      <c r="L45" s="17">
        <v>11</v>
      </c>
      <c r="M45" s="17">
        <v>12</v>
      </c>
      <c r="N45" s="18">
        <v>9.94</v>
      </c>
      <c r="O45" s="21">
        <v>8.2100000000000009</v>
      </c>
      <c r="P45" s="21">
        <v>10.43</v>
      </c>
      <c r="Q45" s="25">
        <f t="shared" si="5"/>
        <v>1177.9279279279278</v>
      </c>
      <c r="R45" s="32">
        <v>5.14</v>
      </c>
      <c r="S45" s="29" t="s">
        <v>10</v>
      </c>
      <c r="U45" s="55">
        <v>18</v>
      </c>
      <c r="V45" s="39">
        <v>13</v>
      </c>
      <c r="W45" s="39">
        <v>14</v>
      </c>
      <c r="X45" s="39">
        <v>14.25</v>
      </c>
      <c r="Y45" s="40">
        <v>12.74</v>
      </c>
      <c r="Z45" s="40">
        <v>14.31</v>
      </c>
      <c r="AA45" s="41">
        <f t="shared" si="3"/>
        <v>1396.1783439490446</v>
      </c>
      <c r="AB45" s="39">
        <v>0.59</v>
      </c>
      <c r="AC45" s="71" t="s">
        <v>75</v>
      </c>
    </row>
    <row r="46" spans="1:29" x14ac:dyDescent="0.25">
      <c r="A46" s="24">
        <v>12</v>
      </c>
      <c r="B46" s="17">
        <v>14</v>
      </c>
      <c r="C46" s="17">
        <v>15</v>
      </c>
      <c r="D46" s="18">
        <v>15.84</v>
      </c>
      <c r="E46" s="21">
        <v>14.31</v>
      </c>
      <c r="F46" s="21">
        <v>16.98</v>
      </c>
      <c r="G46" s="25">
        <f t="shared" si="4"/>
        <v>1457.3033707865168</v>
      </c>
      <c r="H46" s="18">
        <v>0.06</v>
      </c>
      <c r="I46" s="93" t="s">
        <v>59</v>
      </c>
      <c r="K46" s="17">
        <v>10</v>
      </c>
      <c r="L46" s="17">
        <v>12</v>
      </c>
      <c r="M46" s="17">
        <v>13</v>
      </c>
      <c r="N46" s="18">
        <v>10.44</v>
      </c>
      <c r="O46" s="21">
        <v>10.43</v>
      </c>
      <c r="P46" s="21">
        <v>12.74</v>
      </c>
      <c r="Q46" s="25">
        <f t="shared" si="5"/>
        <v>1200.4329004329004</v>
      </c>
      <c r="R46" s="32">
        <v>2.31</v>
      </c>
      <c r="S46" s="29" t="s">
        <v>12</v>
      </c>
      <c r="U46" s="55">
        <v>19</v>
      </c>
      <c r="V46" s="39">
        <v>14</v>
      </c>
      <c r="W46" s="39">
        <v>15</v>
      </c>
      <c r="X46" s="39">
        <v>14.44</v>
      </c>
      <c r="Y46" s="40">
        <v>14.31</v>
      </c>
      <c r="Z46" s="40">
        <v>16.98</v>
      </c>
      <c r="AA46" s="41">
        <f t="shared" si="3"/>
        <v>1404.8689138576779</v>
      </c>
      <c r="AB46" s="39">
        <v>0.39</v>
      </c>
      <c r="AC46" s="71" t="s">
        <v>15</v>
      </c>
    </row>
    <row r="47" spans="1:29" x14ac:dyDescent="0.25">
      <c r="A47" s="24">
        <v>13</v>
      </c>
      <c r="B47" s="17">
        <v>14</v>
      </c>
      <c r="C47" s="17">
        <v>15</v>
      </c>
      <c r="D47" s="18">
        <v>15.98</v>
      </c>
      <c r="E47" s="21">
        <v>14.31</v>
      </c>
      <c r="F47" s="21">
        <v>16.98</v>
      </c>
      <c r="G47" s="25">
        <f t="shared" si="4"/>
        <v>1462.5468164794008</v>
      </c>
      <c r="H47" s="18">
        <v>0.03</v>
      </c>
      <c r="I47" s="87" t="s">
        <v>39</v>
      </c>
      <c r="K47" s="17">
        <v>11</v>
      </c>
      <c r="L47" s="17">
        <v>12</v>
      </c>
      <c r="M47" s="17">
        <v>13</v>
      </c>
      <c r="N47" s="18">
        <v>11.07</v>
      </c>
      <c r="O47" s="21">
        <v>10.43</v>
      </c>
      <c r="P47" s="21">
        <v>12.74</v>
      </c>
      <c r="Q47" s="25">
        <f t="shared" si="5"/>
        <v>1227.7056277056276</v>
      </c>
      <c r="R47" s="32">
        <v>0.21</v>
      </c>
      <c r="S47" s="29" t="s">
        <v>56</v>
      </c>
      <c r="U47" s="55">
        <v>20</v>
      </c>
      <c r="V47" s="39">
        <v>14</v>
      </c>
      <c r="W47" s="39">
        <v>15</v>
      </c>
      <c r="X47" s="39">
        <v>14.84</v>
      </c>
      <c r="Y47" s="40">
        <v>14.31</v>
      </c>
      <c r="Z47" s="40">
        <v>16.98</v>
      </c>
      <c r="AA47" s="41">
        <f t="shared" si="3"/>
        <v>1419.8501872659176</v>
      </c>
      <c r="AB47" s="39">
        <v>3.63</v>
      </c>
      <c r="AC47" s="57" t="s">
        <v>16</v>
      </c>
    </row>
    <row r="48" spans="1:29" x14ac:dyDescent="0.25">
      <c r="A48" s="24">
        <v>14</v>
      </c>
      <c r="B48" s="17">
        <v>14</v>
      </c>
      <c r="C48" s="17">
        <v>15</v>
      </c>
      <c r="D48" s="18">
        <v>16.420000000000002</v>
      </c>
      <c r="E48" s="21">
        <v>14.31</v>
      </c>
      <c r="F48" s="21">
        <v>16.98</v>
      </c>
      <c r="G48" s="25">
        <f t="shared" si="4"/>
        <v>1479.0262172284645</v>
      </c>
      <c r="H48" s="18">
        <v>0.04</v>
      </c>
      <c r="I48" s="92" t="s">
        <v>60</v>
      </c>
      <c r="K48" s="17">
        <v>12</v>
      </c>
      <c r="L48" s="17">
        <v>12</v>
      </c>
      <c r="M48" s="17">
        <v>13</v>
      </c>
      <c r="N48" s="18">
        <v>12.6</v>
      </c>
      <c r="O48" s="21">
        <v>10.43</v>
      </c>
      <c r="P48" s="21">
        <v>12.74</v>
      </c>
      <c r="Q48" s="25">
        <f t="shared" si="5"/>
        <v>1293.939393939394</v>
      </c>
      <c r="R48" s="32">
        <v>0.96</v>
      </c>
      <c r="S48" s="29" t="s">
        <v>53</v>
      </c>
      <c r="U48" s="55">
        <v>21</v>
      </c>
      <c r="V48" s="39">
        <v>14</v>
      </c>
      <c r="W48" s="39">
        <v>15</v>
      </c>
      <c r="X48" s="39">
        <v>15.03</v>
      </c>
      <c r="Y48" s="40">
        <v>14.31</v>
      </c>
      <c r="Z48" s="40">
        <v>16.98</v>
      </c>
      <c r="AA48" s="41">
        <f t="shared" si="3"/>
        <v>1426.9662921348315</v>
      </c>
      <c r="AB48" s="39">
        <v>0.43</v>
      </c>
      <c r="AC48" s="43" t="s">
        <v>80</v>
      </c>
    </row>
    <row r="49" spans="1:29" x14ac:dyDescent="0.25">
      <c r="A49" s="24">
        <v>15</v>
      </c>
      <c r="B49" s="17">
        <v>14</v>
      </c>
      <c r="C49" s="17">
        <v>15</v>
      </c>
      <c r="D49" s="18">
        <v>16.5</v>
      </c>
      <c r="E49" s="21">
        <v>14.31</v>
      </c>
      <c r="F49" s="21">
        <v>16.98</v>
      </c>
      <c r="G49" s="25">
        <f t="shared" si="4"/>
        <v>1482.0224719101122</v>
      </c>
      <c r="H49" s="18">
        <v>0.27</v>
      </c>
      <c r="I49" s="92" t="s">
        <v>61</v>
      </c>
      <c r="K49" s="17">
        <v>13</v>
      </c>
      <c r="L49" s="17">
        <v>13</v>
      </c>
      <c r="M49" s="17">
        <v>14</v>
      </c>
      <c r="N49" s="18">
        <v>12.83</v>
      </c>
      <c r="O49" s="21">
        <v>12.74</v>
      </c>
      <c r="P49" s="21">
        <v>14.31</v>
      </c>
      <c r="Q49" s="25">
        <f t="shared" si="5"/>
        <v>1305.7324840764331</v>
      </c>
      <c r="R49" s="32">
        <v>4.88</v>
      </c>
      <c r="S49" s="29" t="s">
        <v>28</v>
      </c>
      <c r="U49" s="55">
        <v>22</v>
      </c>
      <c r="V49" s="39">
        <v>14</v>
      </c>
      <c r="W49" s="39">
        <v>15</v>
      </c>
      <c r="X49" s="39">
        <v>15.38</v>
      </c>
      <c r="Y49" s="40">
        <v>14.31</v>
      </c>
      <c r="Z49" s="40">
        <v>16.98</v>
      </c>
      <c r="AA49" s="41">
        <f t="shared" si="3"/>
        <v>1440.0749063670412</v>
      </c>
      <c r="AB49" s="39">
        <v>0.19</v>
      </c>
      <c r="AC49" s="58" t="s">
        <v>36</v>
      </c>
    </row>
    <row r="50" spans="1:29" x14ac:dyDescent="0.25">
      <c r="A50" s="24">
        <v>16</v>
      </c>
      <c r="B50" s="17">
        <v>14</v>
      </c>
      <c r="C50" s="17">
        <v>15</v>
      </c>
      <c r="D50" s="18">
        <v>16.63</v>
      </c>
      <c r="E50" s="21">
        <v>14.31</v>
      </c>
      <c r="F50" s="21">
        <v>16.98</v>
      </c>
      <c r="G50" s="25">
        <f t="shared" si="4"/>
        <v>1486.8913857677903</v>
      </c>
      <c r="H50" s="18">
        <v>0.41</v>
      </c>
      <c r="I50" s="89" t="s">
        <v>41</v>
      </c>
      <c r="K50" s="17">
        <v>14</v>
      </c>
      <c r="L50" s="17">
        <v>13</v>
      </c>
      <c r="M50" s="17">
        <v>14</v>
      </c>
      <c r="N50" s="18">
        <v>13.06</v>
      </c>
      <c r="O50" s="21">
        <v>12.74</v>
      </c>
      <c r="P50" s="21">
        <v>14.31</v>
      </c>
      <c r="Q50" s="25">
        <f t="shared" si="5"/>
        <v>1320.3821656050955</v>
      </c>
      <c r="R50" s="32">
        <v>0.48</v>
      </c>
      <c r="S50" s="26" t="s">
        <v>13</v>
      </c>
      <c r="U50" s="55">
        <v>23</v>
      </c>
      <c r="V50" s="39">
        <v>14</v>
      </c>
      <c r="W50" s="39">
        <v>15</v>
      </c>
      <c r="X50" s="39">
        <v>15.64</v>
      </c>
      <c r="Y50" s="40">
        <v>14.31</v>
      </c>
      <c r="Z50" s="40">
        <v>16.98</v>
      </c>
      <c r="AA50" s="41">
        <f t="shared" si="3"/>
        <v>1449.8127340823969</v>
      </c>
      <c r="AB50" s="39">
        <v>0.22</v>
      </c>
      <c r="AC50" s="58" t="s">
        <v>36</v>
      </c>
    </row>
    <row r="51" spans="1:29" x14ac:dyDescent="0.25">
      <c r="A51" s="24">
        <v>17</v>
      </c>
      <c r="B51" s="17">
        <v>14</v>
      </c>
      <c r="C51" s="17">
        <v>15</v>
      </c>
      <c r="D51" s="18">
        <v>16.79</v>
      </c>
      <c r="E51" s="21">
        <v>14.31</v>
      </c>
      <c r="F51" s="21">
        <v>16.98</v>
      </c>
      <c r="G51" s="25">
        <f t="shared" si="4"/>
        <v>1492.8838951310861</v>
      </c>
      <c r="H51" s="18">
        <v>0.52</v>
      </c>
      <c r="I51" s="89" t="s">
        <v>62</v>
      </c>
      <c r="K51" s="17">
        <v>15</v>
      </c>
      <c r="L51" s="17">
        <v>13</v>
      </c>
      <c r="M51" s="17">
        <v>14</v>
      </c>
      <c r="N51" s="18">
        <v>13.24</v>
      </c>
      <c r="O51" s="21">
        <v>12.74</v>
      </c>
      <c r="P51" s="21">
        <v>14.31</v>
      </c>
      <c r="Q51" s="25">
        <f t="shared" si="5"/>
        <v>1331.8471337579617</v>
      </c>
      <c r="R51" s="32">
        <v>1.19</v>
      </c>
      <c r="S51" s="90" t="s">
        <v>58</v>
      </c>
      <c r="U51" s="55">
        <v>24</v>
      </c>
      <c r="V51" s="39">
        <v>14</v>
      </c>
      <c r="W51" s="39">
        <v>15</v>
      </c>
      <c r="X51" s="39">
        <v>16.079999999999998</v>
      </c>
      <c r="Y51" s="40">
        <v>14.31</v>
      </c>
      <c r="Z51" s="40">
        <v>16.98</v>
      </c>
      <c r="AA51" s="41">
        <f t="shared" si="3"/>
        <v>1466.2921348314605</v>
      </c>
      <c r="AB51" s="39">
        <v>0.86</v>
      </c>
      <c r="AC51" s="57" t="s">
        <v>85</v>
      </c>
    </row>
    <row r="52" spans="1:29" x14ac:dyDescent="0.25">
      <c r="A52" s="24">
        <v>18</v>
      </c>
      <c r="B52" s="17">
        <v>15</v>
      </c>
      <c r="C52" s="17">
        <v>16</v>
      </c>
      <c r="D52" s="18">
        <v>17.14</v>
      </c>
      <c r="E52" s="21">
        <v>16.98</v>
      </c>
      <c r="F52" s="21">
        <v>18.95</v>
      </c>
      <c r="G52" s="25">
        <f t="shared" si="4"/>
        <v>1508.1218274111675</v>
      </c>
      <c r="H52" s="18">
        <v>0.03</v>
      </c>
      <c r="I52" s="13" t="s">
        <v>44</v>
      </c>
      <c r="K52" s="17">
        <v>16</v>
      </c>
      <c r="L52" s="17">
        <v>13</v>
      </c>
      <c r="M52" s="17">
        <v>14</v>
      </c>
      <c r="N52" s="18">
        <v>13.48</v>
      </c>
      <c r="O52" s="21">
        <v>12.74</v>
      </c>
      <c r="P52" s="21">
        <v>14.31</v>
      </c>
      <c r="Q52" s="25">
        <f t="shared" si="5"/>
        <v>1347.1337579617834</v>
      </c>
      <c r="R52" s="32">
        <v>0.4</v>
      </c>
      <c r="S52" s="26" t="s">
        <v>74</v>
      </c>
      <c r="U52" s="55">
        <v>25</v>
      </c>
      <c r="V52" s="39">
        <v>14</v>
      </c>
      <c r="W52" s="39">
        <v>15</v>
      </c>
      <c r="X52" s="39">
        <v>16.25</v>
      </c>
      <c r="Y52" s="40">
        <v>14.31</v>
      </c>
      <c r="Z52" s="40">
        <v>16.98</v>
      </c>
      <c r="AA52" s="41">
        <f t="shared" si="3"/>
        <v>1472.6591760299625</v>
      </c>
      <c r="AB52" s="39">
        <v>0.4</v>
      </c>
      <c r="AC52" s="57" t="s">
        <v>86</v>
      </c>
    </row>
    <row r="53" spans="1:29" x14ac:dyDescent="0.25">
      <c r="A53" s="24">
        <v>19</v>
      </c>
      <c r="B53" s="17">
        <v>15</v>
      </c>
      <c r="C53" s="17">
        <v>16</v>
      </c>
      <c r="D53" s="18">
        <v>17.28</v>
      </c>
      <c r="E53" s="21">
        <v>16.98</v>
      </c>
      <c r="F53" s="21">
        <v>18.95</v>
      </c>
      <c r="G53" s="25">
        <f t="shared" si="4"/>
        <v>1515.2284263959391</v>
      </c>
      <c r="H53" s="18">
        <v>0.1</v>
      </c>
      <c r="I53" s="89" t="s">
        <v>45</v>
      </c>
      <c r="J53" s="95"/>
      <c r="K53" s="17">
        <v>17</v>
      </c>
      <c r="L53" s="17">
        <v>13</v>
      </c>
      <c r="M53" s="17">
        <v>14</v>
      </c>
      <c r="N53" s="18">
        <v>14.26</v>
      </c>
      <c r="O53" s="21">
        <v>12.74</v>
      </c>
      <c r="P53" s="21">
        <v>14.31</v>
      </c>
      <c r="Q53" s="25">
        <f t="shared" si="5"/>
        <v>1396.8152866242037</v>
      </c>
      <c r="R53" s="32">
        <v>1.04</v>
      </c>
      <c r="S53" s="91" t="s">
        <v>75</v>
      </c>
      <c r="U53" s="55">
        <v>26</v>
      </c>
      <c r="V53" s="39">
        <v>14</v>
      </c>
      <c r="W53" s="39">
        <v>15</v>
      </c>
      <c r="X53" s="39">
        <v>16.54</v>
      </c>
      <c r="Y53" s="40">
        <v>14.31</v>
      </c>
      <c r="Z53" s="40">
        <v>16.98</v>
      </c>
      <c r="AA53" s="41">
        <f t="shared" si="3"/>
        <v>1483.5205992509364</v>
      </c>
      <c r="AB53" s="39">
        <v>0.64</v>
      </c>
      <c r="AC53" s="57" t="s">
        <v>60</v>
      </c>
    </row>
    <row r="54" spans="1:29" x14ac:dyDescent="0.25">
      <c r="A54" s="24">
        <v>20</v>
      </c>
      <c r="B54" s="17">
        <v>15</v>
      </c>
      <c r="C54" s="17">
        <v>16</v>
      </c>
      <c r="D54" s="18">
        <v>18.850000000000001</v>
      </c>
      <c r="E54" s="21">
        <v>16.98</v>
      </c>
      <c r="F54" s="21">
        <v>18.95</v>
      </c>
      <c r="G54" s="25">
        <f t="shared" si="4"/>
        <v>1594.9238578680204</v>
      </c>
      <c r="H54" s="18">
        <v>0.79</v>
      </c>
      <c r="I54" s="13" t="s">
        <v>19</v>
      </c>
      <c r="K54" s="17">
        <v>18</v>
      </c>
      <c r="L54" s="17">
        <v>14</v>
      </c>
      <c r="M54" s="17">
        <v>15</v>
      </c>
      <c r="N54" s="18">
        <v>14.84</v>
      </c>
      <c r="O54" s="21">
        <v>14.31</v>
      </c>
      <c r="P54" s="21">
        <v>16.98</v>
      </c>
      <c r="Q54" s="25">
        <f t="shared" si="5"/>
        <v>1419.8501872659176</v>
      </c>
      <c r="R54" s="32">
        <v>6.63</v>
      </c>
      <c r="S54" s="29" t="s">
        <v>16</v>
      </c>
      <c r="U54" s="55">
        <v>27</v>
      </c>
      <c r="V54" s="39">
        <v>14</v>
      </c>
      <c r="W54" s="39">
        <v>15</v>
      </c>
      <c r="X54" s="39">
        <v>16.649999999999999</v>
      </c>
      <c r="Y54" s="40">
        <v>14.31</v>
      </c>
      <c r="Z54" s="40">
        <v>16.98</v>
      </c>
      <c r="AA54" s="41">
        <f t="shared" si="3"/>
        <v>1487.6404494382023</v>
      </c>
      <c r="AB54" s="39">
        <v>6.38</v>
      </c>
      <c r="AC54" s="57" t="s">
        <v>17</v>
      </c>
    </row>
    <row r="55" spans="1:29" x14ac:dyDescent="0.25">
      <c r="A55" s="24">
        <v>21</v>
      </c>
      <c r="B55" s="17">
        <v>16</v>
      </c>
      <c r="C55" s="17">
        <v>17</v>
      </c>
      <c r="D55" s="18">
        <v>20.190000000000001</v>
      </c>
      <c r="E55" s="21">
        <v>18.95</v>
      </c>
      <c r="F55" s="21">
        <v>20.82</v>
      </c>
      <c r="G55" s="25">
        <f t="shared" si="4"/>
        <v>1666.3101604278077</v>
      </c>
      <c r="H55" s="18">
        <v>0.09</v>
      </c>
      <c r="I55" s="22" t="s">
        <v>48</v>
      </c>
      <c r="K55" s="17">
        <v>19</v>
      </c>
      <c r="L55" s="17">
        <v>14</v>
      </c>
      <c r="M55" s="17">
        <v>15</v>
      </c>
      <c r="N55" s="18">
        <v>15.11</v>
      </c>
      <c r="O55" s="21">
        <v>14.31</v>
      </c>
      <c r="P55" s="21">
        <v>16.98</v>
      </c>
      <c r="Q55" s="25">
        <f t="shared" si="5"/>
        <v>1429.9625468164793</v>
      </c>
      <c r="R55" s="32">
        <v>0.52</v>
      </c>
      <c r="S55" s="26" t="s">
        <v>76</v>
      </c>
      <c r="U55" s="55">
        <v>28</v>
      </c>
      <c r="V55" s="39">
        <v>14</v>
      </c>
      <c r="W55" s="39">
        <v>15</v>
      </c>
      <c r="X55" s="39">
        <v>16.899999999999999</v>
      </c>
      <c r="Y55" s="40">
        <v>14.31</v>
      </c>
      <c r="Z55" s="40">
        <v>16.98</v>
      </c>
      <c r="AA55" s="41">
        <f t="shared" si="3"/>
        <v>1497.003745318352</v>
      </c>
      <c r="AB55" s="39">
        <v>7.91</v>
      </c>
      <c r="AC55" s="57" t="s">
        <v>42</v>
      </c>
    </row>
    <row r="56" spans="1:29" x14ac:dyDescent="0.25">
      <c r="A56" s="24">
        <v>22</v>
      </c>
      <c r="B56" s="17">
        <v>16</v>
      </c>
      <c r="C56" s="17">
        <v>17</v>
      </c>
      <c r="D56" s="18">
        <v>20.59</v>
      </c>
      <c r="E56" s="21">
        <v>18.95</v>
      </c>
      <c r="F56" s="21">
        <v>20.82</v>
      </c>
      <c r="G56" s="25">
        <f t="shared" si="4"/>
        <v>1687.7005347593583</v>
      </c>
      <c r="H56" s="18">
        <v>0.18</v>
      </c>
      <c r="I56" s="92" t="s">
        <v>49</v>
      </c>
      <c r="K56" s="17">
        <v>20</v>
      </c>
      <c r="L56" s="17">
        <v>14</v>
      </c>
      <c r="M56" s="17">
        <v>15</v>
      </c>
      <c r="N56" s="18">
        <v>15.38</v>
      </c>
      <c r="O56" s="21">
        <v>14.31</v>
      </c>
      <c r="P56" s="21">
        <v>16.98</v>
      </c>
      <c r="Q56" s="25">
        <f t="shared" si="5"/>
        <v>1440.0749063670412</v>
      </c>
      <c r="R56" s="32">
        <v>0.09</v>
      </c>
      <c r="S56" s="91" t="s">
        <v>77</v>
      </c>
      <c r="U56" s="55">
        <v>29</v>
      </c>
      <c r="V56" s="39">
        <v>15</v>
      </c>
      <c r="W56" s="39">
        <v>16</v>
      </c>
      <c r="X56" s="39">
        <v>17.010000000000002</v>
      </c>
      <c r="Y56" s="40">
        <v>16.98</v>
      </c>
      <c r="Z56" s="40">
        <v>18.95</v>
      </c>
      <c r="AA56" s="41">
        <f t="shared" si="3"/>
        <v>1501.522842639594</v>
      </c>
      <c r="AB56" s="39">
        <v>1.79</v>
      </c>
      <c r="AC56" s="71" t="s">
        <v>87</v>
      </c>
    </row>
    <row r="57" spans="1:29" x14ac:dyDescent="0.25">
      <c r="A57" s="24">
        <v>23</v>
      </c>
      <c r="B57" s="17">
        <v>16</v>
      </c>
      <c r="C57" s="17">
        <v>17</v>
      </c>
      <c r="D57" s="18">
        <v>20.71</v>
      </c>
      <c r="E57" s="21">
        <v>18.95</v>
      </c>
      <c r="F57" s="21">
        <v>20.82</v>
      </c>
      <c r="G57" s="25">
        <f t="shared" si="4"/>
        <v>1694.1176470588236</v>
      </c>
      <c r="H57" s="18">
        <v>0.13</v>
      </c>
      <c r="I57" s="89" t="s">
        <v>20</v>
      </c>
      <c r="K57" s="17">
        <v>21</v>
      </c>
      <c r="L57" s="17">
        <v>14</v>
      </c>
      <c r="M57" s="17">
        <v>15</v>
      </c>
      <c r="N57" s="18">
        <v>16.510000000000002</v>
      </c>
      <c r="O57" s="21">
        <v>14.31</v>
      </c>
      <c r="P57" s="21">
        <v>16.98</v>
      </c>
      <c r="Q57" s="25">
        <f t="shared" si="5"/>
        <v>1482.3970037453184</v>
      </c>
      <c r="R57" s="32">
        <v>0.25</v>
      </c>
      <c r="S57" s="96" t="s">
        <v>62</v>
      </c>
      <c r="U57" s="55">
        <v>30</v>
      </c>
      <c r="V57" s="39">
        <v>15</v>
      </c>
      <c r="W57" s="39">
        <v>16</v>
      </c>
      <c r="X57" s="39">
        <v>17.170000000000002</v>
      </c>
      <c r="Y57" s="40">
        <v>16.98</v>
      </c>
      <c r="Z57" s="40">
        <v>18.95</v>
      </c>
      <c r="AA57" s="41">
        <f t="shared" si="3"/>
        <v>1509.6446700507615</v>
      </c>
      <c r="AB57" s="39">
        <v>4.0999999999999996</v>
      </c>
      <c r="AC57" s="71" t="s">
        <v>33</v>
      </c>
    </row>
    <row r="58" spans="1:29" x14ac:dyDescent="0.25">
      <c r="A58" s="24">
        <v>24</v>
      </c>
      <c r="B58" s="17">
        <v>17</v>
      </c>
      <c r="C58" s="17">
        <v>18</v>
      </c>
      <c r="D58" s="18">
        <v>20.83</v>
      </c>
      <c r="E58" s="21">
        <v>20.82</v>
      </c>
      <c r="F58" s="21">
        <v>22.53</v>
      </c>
      <c r="G58" s="25">
        <f t="shared" si="4"/>
        <v>1700.5847953216373</v>
      </c>
      <c r="H58" s="18">
        <v>0.73</v>
      </c>
      <c r="I58" s="22" t="s">
        <v>50</v>
      </c>
      <c r="K58" s="17">
        <v>22</v>
      </c>
      <c r="L58" s="17">
        <v>14</v>
      </c>
      <c r="M58" s="17">
        <v>15</v>
      </c>
      <c r="N58" s="18">
        <v>16.64</v>
      </c>
      <c r="O58" s="21">
        <v>14.31</v>
      </c>
      <c r="P58" s="21">
        <v>16.98</v>
      </c>
      <c r="Q58" s="25">
        <f t="shared" si="5"/>
        <v>1487.2659176029963</v>
      </c>
      <c r="R58" s="32">
        <v>0.5</v>
      </c>
      <c r="S58" s="91" t="s">
        <v>17</v>
      </c>
      <c r="U58" s="55">
        <v>31</v>
      </c>
      <c r="V58" s="39">
        <v>15</v>
      </c>
      <c r="W58" s="39">
        <v>16</v>
      </c>
      <c r="X58" s="39">
        <v>17.29</v>
      </c>
      <c r="Y58" s="40">
        <v>16.98</v>
      </c>
      <c r="Z58" s="40">
        <v>18.95</v>
      </c>
      <c r="AA58" s="41">
        <f t="shared" si="3"/>
        <v>1515.736040609137</v>
      </c>
      <c r="AB58" s="39">
        <v>0.43</v>
      </c>
      <c r="AC58" s="71" t="s">
        <v>45</v>
      </c>
    </row>
    <row r="59" spans="1:29" x14ac:dyDescent="0.25">
      <c r="A59" s="24">
        <v>25</v>
      </c>
      <c r="B59" s="17">
        <v>18</v>
      </c>
      <c r="C59" s="17">
        <v>19</v>
      </c>
      <c r="D59" s="18">
        <v>22.49</v>
      </c>
      <c r="E59" s="21">
        <v>22.53</v>
      </c>
      <c r="F59" s="21">
        <v>24.23</v>
      </c>
      <c r="G59" s="25">
        <f t="shared" si="4"/>
        <v>1797.6470588235293</v>
      </c>
      <c r="H59" s="18">
        <v>0.06</v>
      </c>
      <c r="I59" s="13" t="s">
        <v>52</v>
      </c>
      <c r="K59" s="17">
        <v>23</v>
      </c>
      <c r="L59" s="17">
        <v>14</v>
      </c>
      <c r="M59" s="17">
        <v>15</v>
      </c>
      <c r="N59" s="18">
        <v>16.8</v>
      </c>
      <c r="O59" s="21">
        <v>14.31</v>
      </c>
      <c r="P59" s="21">
        <v>16.98</v>
      </c>
      <c r="Q59" s="25">
        <f t="shared" si="5"/>
        <v>1493.2584269662921</v>
      </c>
      <c r="R59" s="32">
        <v>2.3199999999999998</v>
      </c>
      <c r="S59" s="91" t="s">
        <v>32</v>
      </c>
      <c r="U59" s="55">
        <v>32</v>
      </c>
      <c r="V59" s="39">
        <v>15</v>
      </c>
      <c r="W59" s="39">
        <v>16</v>
      </c>
      <c r="X59" s="39">
        <v>17.48</v>
      </c>
      <c r="Y59" s="40">
        <v>16.98</v>
      </c>
      <c r="Z59" s="40">
        <v>18.95</v>
      </c>
      <c r="AA59" s="41">
        <f t="shared" si="3"/>
        <v>1525.3807106598986</v>
      </c>
      <c r="AB59" s="39">
        <v>4.79</v>
      </c>
      <c r="AC59" s="57" t="s">
        <v>88</v>
      </c>
    </row>
    <row r="60" spans="1:29" x14ac:dyDescent="0.25">
      <c r="A60" s="24">
        <v>26</v>
      </c>
      <c r="B60" s="17">
        <v>18</v>
      </c>
      <c r="C60" s="17">
        <v>19</v>
      </c>
      <c r="D60" s="18">
        <v>23.76</v>
      </c>
      <c r="E60" s="21">
        <v>22.53</v>
      </c>
      <c r="F60" s="21">
        <v>24.23</v>
      </c>
      <c r="G60" s="25">
        <f t="shared" si="4"/>
        <v>1872.3529411764707</v>
      </c>
      <c r="H60" s="18">
        <v>0.2</v>
      </c>
      <c r="I60" s="22" t="s">
        <v>54</v>
      </c>
      <c r="K60" s="17">
        <v>24</v>
      </c>
      <c r="L60" s="17">
        <v>15</v>
      </c>
      <c r="M60" s="17">
        <v>16</v>
      </c>
      <c r="N60" s="18">
        <v>17.29</v>
      </c>
      <c r="O60" s="21">
        <v>16.98</v>
      </c>
      <c r="P60" s="21">
        <v>18.95</v>
      </c>
      <c r="Q60" s="25">
        <f t="shared" si="5"/>
        <v>1515.736040609137</v>
      </c>
      <c r="R60" s="32">
        <v>0.31</v>
      </c>
      <c r="S60" s="91" t="s">
        <v>78</v>
      </c>
      <c r="U60" s="55">
        <v>33</v>
      </c>
      <c r="V60" s="39">
        <v>15</v>
      </c>
      <c r="W60" s="39">
        <v>16</v>
      </c>
      <c r="X60" s="39">
        <v>17.940000000000001</v>
      </c>
      <c r="Y60" s="40">
        <v>16.98</v>
      </c>
      <c r="Z60" s="40">
        <v>18.95</v>
      </c>
      <c r="AA60" s="41">
        <f t="shared" si="3"/>
        <v>1548.7309644670052</v>
      </c>
      <c r="AB60" s="39">
        <v>0.34</v>
      </c>
      <c r="AC60" s="57" t="s">
        <v>89</v>
      </c>
    </row>
    <row r="61" spans="1:29" x14ac:dyDescent="0.25">
      <c r="A61" s="24">
        <v>27</v>
      </c>
      <c r="B61" s="17">
        <v>19</v>
      </c>
      <c r="C61" s="17">
        <v>20</v>
      </c>
      <c r="D61" s="18">
        <v>25.31</v>
      </c>
      <c r="E61" s="21">
        <v>24.23</v>
      </c>
      <c r="F61" s="23">
        <v>25.85</v>
      </c>
      <c r="G61" s="25">
        <f t="shared" si="4"/>
        <v>1966.6666666666665</v>
      </c>
      <c r="H61" s="18">
        <v>0.13</v>
      </c>
      <c r="I61" s="13" t="s">
        <v>55</v>
      </c>
      <c r="K61" s="17">
        <v>25</v>
      </c>
      <c r="L61" s="17">
        <v>15</v>
      </c>
      <c r="M61" s="17">
        <v>16</v>
      </c>
      <c r="N61" s="18">
        <v>17.940000000000001</v>
      </c>
      <c r="O61" s="21">
        <v>16.98</v>
      </c>
      <c r="P61" s="21">
        <v>18.95</v>
      </c>
      <c r="Q61" s="25">
        <f t="shared" si="5"/>
        <v>1548.7309644670052</v>
      </c>
      <c r="R61" s="32">
        <v>0.11</v>
      </c>
      <c r="S61" s="90" t="s">
        <v>45</v>
      </c>
      <c r="U61" s="55">
        <v>34</v>
      </c>
      <c r="V61" s="39">
        <v>15</v>
      </c>
      <c r="W61" s="39">
        <v>16</v>
      </c>
      <c r="X61" s="39">
        <v>18.29</v>
      </c>
      <c r="Y61" s="40">
        <v>16.98</v>
      </c>
      <c r="Z61" s="40">
        <v>18.95</v>
      </c>
      <c r="AA61" s="41">
        <f t="shared" si="3"/>
        <v>1566.4974619289339</v>
      </c>
      <c r="AB61" s="39">
        <v>0.45</v>
      </c>
      <c r="AC61" s="71" t="s">
        <v>33</v>
      </c>
    </row>
    <row r="62" spans="1:29" x14ac:dyDescent="0.25">
      <c r="K62" s="17">
        <v>26</v>
      </c>
      <c r="L62" s="17">
        <v>15</v>
      </c>
      <c r="M62" s="17">
        <v>16</v>
      </c>
      <c r="N62" s="18">
        <v>18.28</v>
      </c>
      <c r="O62" s="21">
        <v>16.98</v>
      </c>
      <c r="P62" s="21">
        <v>18.95</v>
      </c>
      <c r="Q62" s="25">
        <f t="shared" si="5"/>
        <v>1565.989847715736</v>
      </c>
      <c r="R62" s="32">
        <v>0.68</v>
      </c>
      <c r="S62" s="89" t="s">
        <v>33</v>
      </c>
      <c r="U62" s="55">
        <v>35</v>
      </c>
      <c r="V62" s="39">
        <v>15</v>
      </c>
      <c r="W62" s="39">
        <v>16</v>
      </c>
      <c r="X62" s="39">
        <v>18.87</v>
      </c>
      <c r="Y62" s="40">
        <v>16.98</v>
      </c>
      <c r="Z62" s="40">
        <v>18.95</v>
      </c>
      <c r="AA62" s="41">
        <f t="shared" si="3"/>
        <v>1595.9390862944163</v>
      </c>
      <c r="AB62" s="39">
        <v>3.78</v>
      </c>
      <c r="AC62" s="71" t="s">
        <v>19</v>
      </c>
    </row>
    <row r="63" spans="1:29" x14ac:dyDescent="0.25">
      <c r="K63" s="17">
        <v>27</v>
      </c>
      <c r="L63" s="17">
        <v>15</v>
      </c>
      <c r="M63" s="17">
        <v>16</v>
      </c>
      <c r="N63" s="18">
        <v>18.87</v>
      </c>
      <c r="O63" s="21">
        <v>16.98</v>
      </c>
      <c r="P63" s="21">
        <v>18.95</v>
      </c>
      <c r="Q63" s="25">
        <f t="shared" si="5"/>
        <v>1595.9390862944163</v>
      </c>
      <c r="R63" s="32">
        <v>5.33</v>
      </c>
      <c r="S63" s="90" t="s">
        <v>66</v>
      </c>
      <c r="U63" s="55">
        <v>36</v>
      </c>
      <c r="V63" s="39">
        <v>16</v>
      </c>
      <c r="W63" s="39">
        <v>17</v>
      </c>
      <c r="X63" s="39">
        <v>19.27</v>
      </c>
      <c r="Y63" s="40">
        <v>18.95</v>
      </c>
      <c r="Z63" s="40">
        <v>20.82</v>
      </c>
      <c r="AA63" s="41">
        <f t="shared" si="3"/>
        <v>1617.1122994652405</v>
      </c>
      <c r="AB63" s="39">
        <v>0.5</v>
      </c>
      <c r="AC63" s="71" t="s">
        <v>90</v>
      </c>
    </row>
    <row r="64" spans="1:29" x14ac:dyDescent="0.25">
      <c r="K64" s="17">
        <v>28</v>
      </c>
      <c r="L64" s="17">
        <v>16</v>
      </c>
      <c r="M64" s="17">
        <v>17</v>
      </c>
      <c r="N64" s="18">
        <v>19.43</v>
      </c>
      <c r="O64" s="21">
        <v>18.95</v>
      </c>
      <c r="P64" s="21">
        <v>20.82</v>
      </c>
      <c r="Q64" s="25">
        <f t="shared" si="5"/>
        <v>1625.668449197861</v>
      </c>
      <c r="R64" s="32">
        <v>0.23</v>
      </c>
      <c r="S64" s="91" t="s">
        <v>67</v>
      </c>
      <c r="U64" s="55">
        <v>37</v>
      </c>
      <c r="V64" s="39">
        <v>16</v>
      </c>
      <c r="W64" s="39">
        <v>17</v>
      </c>
      <c r="X64" s="39">
        <v>20.2</v>
      </c>
      <c r="Y64" s="40">
        <v>18.95</v>
      </c>
      <c r="Z64" s="40">
        <v>20.82</v>
      </c>
      <c r="AA64" s="41">
        <f t="shared" si="3"/>
        <v>1666.8449197860962</v>
      </c>
      <c r="AB64" s="39">
        <v>0.48</v>
      </c>
      <c r="AC64" s="71" t="s">
        <v>48</v>
      </c>
    </row>
    <row r="65" spans="11:29" x14ac:dyDescent="0.25">
      <c r="K65" s="17">
        <v>29</v>
      </c>
      <c r="L65" s="17">
        <v>16</v>
      </c>
      <c r="M65" s="17">
        <v>17</v>
      </c>
      <c r="N65" s="18">
        <v>20.22</v>
      </c>
      <c r="O65" s="21">
        <v>18.95</v>
      </c>
      <c r="P65" s="21">
        <v>20.82</v>
      </c>
      <c r="Q65" s="25">
        <f t="shared" si="5"/>
        <v>1667.9144385026736</v>
      </c>
      <c r="R65" s="32">
        <v>0.39</v>
      </c>
      <c r="S65" s="90" t="s">
        <v>48</v>
      </c>
      <c r="U65" s="55">
        <v>38</v>
      </c>
      <c r="V65" s="39">
        <v>16</v>
      </c>
      <c r="W65" s="39">
        <v>17</v>
      </c>
      <c r="X65" s="39">
        <v>20.61</v>
      </c>
      <c r="Y65" s="40">
        <v>18.95</v>
      </c>
      <c r="Z65" s="40">
        <v>20.82</v>
      </c>
      <c r="AA65" s="41">
        <f t="shared" si="3"/>
        <v>1688.7700534759358</v>
      </c>
      <c r="AB65" s="39">
        <v>0.61</v>
      </c>
      <c r="AC65" s="71" t="s">
        <v>49</v>
      </c>
    </row>
    <row r="66" spans="11:29" x14ac:dyDescent="0.25">
      <c r="K66" s="17">
        <v>30</v>
      </c>
      <c r="L66" s="17">
        <v>16</v>
      </c>
      <c r="M66" s="17">
        <v>17</v>
      </c>
      <c r="N66" s="18">
        <v>20.61</v>
      </c>
      <c r="O66" s="21">
        <v>18.95</v>
      </c>
      <c r="P66" s="21">
        <v>20.82</v>
      </c>
      <c r="Q66" s="25">
        <f t="shared" si="5"/>
        <v>1688.7700534759358</v>
      </c>
      <c r="R66" s="32">
        <v>1.3</v>
      </c>
      <c r="S66" s="90" t="s">
        <v>49</v>
      </c>
      <c r="U66" s="55">
        <v>39</v>
      </c>
      <c r="V66" s="39">
        <v>16</v>
      </c>
      <c r="W66" s="39">
        <v>17</v>
      </c>
      <c r="X66" s="39">
        <v>20.73</v>
      </c>
      <c r="Y66" s="40">
        <v>18.95</v>
      </c>
      <c r="Z66" s="40">
        <v>20.82</v>
      </c>
      <c r="AA66" s="41">
        <f t="shared" si="3"/>
        <v>1695.1871657754011</v>
      </c>
      <c r="AB66" s="39">
        <v>1.34</v>
      </c>
      <c r="AC66" s="45" t="s">
        <v>81</v>
      </c>
    </row>
    <row r="67" spans="11:29" x14ac:dyDescent="0.25">
      <c r="K67" s="17">
        <v>31</v>
      </c>
      <c r="L67" s="17">
        <v>16</v>
      </c>
      <c r="M67" s="17">
        <v>17</v>
      </c>
      <c r="N67" s="18">
        <v>20.73</v>
      </c>
      <c r="O67" s="21">
        <v>18.95</v>
      </c>
      <c r="P67" s="21">
        <v>20.82</v>
      </c>
      <c r="Q67" s="25">
        <f t="shared" si="5"/>
        <v>1695.1871657754011</v>
      </c>
      <c r="R67" s="32">
        <v>1.0900000000000001</v>
      </c>
      <c r="S67" s="29" t="s">
        <v>20</v>
      </c>
      <c r="U67" s="55">
        <v>40</v>
      </c>
      <c r="V67" s="39">
        <v>17</v>
      </c>
      <c r="W67" s="39">
        <v>18</v>
      </c>
      <c r="X67" s="39">
        <v>20.85</v>
      </c>
      <c r="Y67" s="40">
        <v>20.82</v>
      </c>
      <c r="Z67" s="40">
        <v>22.53</v>
      </c>
      <c r="AA67" s="41">
        <f t="shared" si="3"/>
        <v>1701.7543859649124</v>
      </c>
      <c r="AB67" s="39">
        <v>2.4500000000000002</v>
      </c>
      <c r="AC67" s="57" t="s">
        <v>50</v>
      </c>
    </row>
    <row r="68" spans="11:29" x14ac:dyDescent="0.25">
      <c r="K68" s="17">
        <v>32</v>
      </c>
      <c r="L68" s="17">
        <v>17</v>
      </c>
      <c r="M68" s="17">
        <v>18</v>
      </c>
      <c r="N68" s="18">
        <v>20.85</v>
      </c>
      <c r="O68" s="21">
        <v>20.82</v>
      </c>
      <c r="P68" s="21">
        <v>22.53</v>
      </c>
      <c r="Q68" s="25">
        <f t="shared" si="5"/>
        <v>1701.7543859649124</v>
      </c>
      <c r="R68" s="32">
        <v>5.4</v>
      </c>
      <c r="S68" s="29" t="s">
        <v>50</v>
      </c>
      <c r="U68" s="55">
        <v>41</v>
      </c>
      <c r="V68" s="39">
        <v>17</v>
      </c>
      <c r="W68" s="39">
        <v>18</v>
      </c>
      <c r="X68" s="39">
        <v>21.33</v>
      </c>
      <c r="Y68" s="40">
        <v>20.82</v>
      </c>
      <c r="Z68" s="40">
        <v>22.53</v>
      </c>
      <c r="AA68" s="41">
        <f t="shared" si="3"/>
        <v>1729.8245614035086</v>
      </c>
      <c r="AB68" s="39">
        <v>2.76</v>
      </c>
      <c r="AC68" s="58" t="s">
        <v>36</v>
      </c>
    </row>
    <row r="69" spans="11:29" x14ac:dyDescent="0.25">
      <c r="K69" s="17">
        <v>33</v>
      </c>
      <c r="L69" s="17">
        <v>17</v>
      </c>
      <c r="M69" s="17">
        <v>18</v>
      </c>
      <c r="N69" s="18">
        <v>22.03</v>
      </c>
      <c r="O69" s="21">
        <v>20.82</v>
      </c>
      <c r="P69" s="21">
        <v>22.53</v>
      </c>
      <c r="Q69" s="25">
        <f t="shared" si="5"/>
        <v>1770.7602339181287</v>
      </c>
      <c r="R69" s="32">
        <v>0.35</v>
      </c>
      <c r="S69" s="26" t="s">
        <v>33</v>
      </c>
      <c r="U69" s="39">
        <v>42</v>
      </c>
      <c r="V69" s="39">
        <v>17</v>
      </c>
      <c r="W69" s="39">
        <v>18</v>
      </c>
      <c r="X69" s="39">
        <v>21.59</v>
      </c>
      <c r="Y69" s="40">
        <v>20.82</v>
      </c>
      <c r="Z69" s="40">
        <v>22.53</v>
      </c>
      <c r="AA69" s="41">
        <f t="shared" si="3"/>
        <v>1745.0292397660819</v>
      </c>
      <c r="AB69" s="39">
        <v>0.44</v>
      </c>
      <c r="AC69" s="58" t="s">
        <v>36</v>
      </c>
    </row>
    <row r="70" spans="11:29" x14ac:dyDescent="0.25">
      <c r="K70" s="17">
        <v>34</v>
      </c>
      <c r="L70" s="17">
        <v>17</v>
      </c>
      <c r="M70" s="17">
        <v>18</v>
      </c>
      <c r="N70" s="18">
        <v>22.51</v>
      </c>
      <c r="O70" s="21">
        <v>20.82</v>
      </c>
      <c r="P70" s="21">
        <v>22.53</v>
      </c>
      <c r="Q70" s="25">
        <f t="shared" si="5"/>
        <v>1798.8304093567251</v>
      </c>
      <c r="R70" s="32">
        <v>1.22</v>
      </c>
      <c r="S70" s="29" t="s">
        <v>52</v>
      </c>
      <c r="U70" s="39">
        <v>43</v>
      </c>
      <c r="V70" s="39">
        <v>17</v>
      </c>
      <c r="W70" s="39">
        <v>18</v>
      </c>
      <c r="X70" s="39">
        <v>22.51</v>
      </c>
      <c r="Y70" s="40">
        <v>20.82</v>
      </c>
      <c r="Z70" s="40">
        <v>22.53</v>
      </c>
      <c r="AA70" s="41">
        <f t="shared" si="3"/>
        <v>1798.8304093567251</v>
      </c>
      <c r="AB70" s="39">
        <v>1.02</v>
      </c>
      <c r="AC70" s="57" t="s">
        <v>52</v>
      </c>
    </row>
    <row r="71" spans="11:29" x14ac:dyDescent="0.25">
      <c r="K71" s="17">
        <v>35</v>
      </c>
      <c r="L71" s="17">
        <v>18</v>
      </c>
      <c r="M71" s="17">
        <v>19</v>
      </c>
      <c r="N71" s="18">
        <v>23.77</v>
      </c>
      <c r="O71" s="21">
        <v>22.53</v>
      </c>
      <c r="P71" s="21">
        <v>24.23</v>
      </c>
      <c r="Q71" s="25">
        <f t="shared" si="5"/>
        <v>1872.9411764705883</v>
      </c>
      <c r="R71" s="32">
        <v>0.49</v>
      </c>
      <c r="S71" s="29" t="s">
        <v>54</v>
      </c>
      <c r="U71" s="39">
        <v>44</v>
      </c>
      <c r="V71" s="39">
        <v>18</v>
      </c>
      <c r="W71" s="39">
        <v>19</v>
      </c>
      <c r="X71" s="39">
        <v>22.66</v>
      </c>
      <c r="Y71" s="56">
        <v>22.53</v>
      </c>
      <c r="Z71" s="56">
        <v>24.23</v>
      </c>
      <c r="AA71" s="41">
        <f t="shared" si="3"/>
        <v>1807.6470588235293</v>
      </c>
      <c r="AB71" s="39">
        <v>0.2</v>
      </c>
      <c r="AC71" s="57" t="s">
        <v>69</v>
      </c>
    </row>
    <row r="72" spans="11:29" x14ac:dyDescent="0.25">
      <c r="K72" s="17">
        <v>36</v>
      </c>
      <c r="L72" s="17">
        <v>19</v>
      </c>
      <c r="M72" s="17">
        <v>20</v>
      </c>
      <c r="N72" s="18">
        <v>25.33</v>
      </c>
      <c r="O72" s="21">
        <v>24.23</v>
      </c>
      <c r="P72" s="23">
        <v>25.85</v>
      </c>
      <c r="Q72" s="25">
        <f t="shared" si="5"/>
        <v>1967.9012345679012</v>
      </c>
      <c r="R72" s="32">
        <v>0.09</v>
      </c>
      <c r="S72" s="29" t="s">
        <v>55</v>
      </c>
      <c r="U72" s="39">
        <v>45</v>
      </c>
      <c r="V72" s="39">
        <v>18</v>
      </c>
      <c r="W72" s="39">
        <v>19</v>
      </c>
      <c r="X72" s="39">
        <v>23.77</v>
      </c>
      <c r="Y72" s="56">
        <v>22.53</v>
      </c>
      <c r="Z72" s="56">
        <v>24.23</v>
      </c>
      <c r="AA72" s="41">
        <f t="shared" si="3"/>
        <v>1872.9411764705883</v>
      </c>
      <c r="AB72" s="39">
        <v>0.36</v>
      </c>
      <c r="AC72" s="57" t="s">
        <v>54</v>
      </c>
    </row>
    <row r="73" spans="11:29" x14ac:dyDescent="0.25">
      <c r="U73" s="39">
        <v>46</v>
      </c>
      <c r="V73" s="39">
        <v>19</v>
      </c>
      <c r="W73" s="39">
        <v>20</v>
      </c>
      <c r="X73" s="39">
        <v>25.33</v>
      </c>
      <c r="Y73" s="56">
        <v>24.23</v>
      </c>
      <c r="Z73" s="56">
        <v>25.85</v>
      </c>
      <c r="AA73" s="41">
        <f t="shared" si="3"/>
        <v>1967.9012345679012</v>
      </c>
      <c r="AB73" s="39">
        <v>0.22</v>
      </c>
      <c r="AC73" s="57" t="s">
        <v>55</v>
      </c>
    </row>
    <row r="74" spans="11:29" x14ac:dyDescent="0.25">
      <c r="U74" s="39">
        <v>47</v>
      </c>
      <c r="V74" s="39">
        <v>19</v>
      </c>
      <c r="W74" s="39">
        <v>20</v>
      </c>
      <c r="X74" s="39">
        <v>25.83</v>
      </c>
      <c r="Y74" s="56">
        <v>24.23</v>
      </c>
      <c r="Z74" s="56">
        <v>25.85</v>
      </c>
      <c r="AA74" s="41">
        <f t="shared" si="3"/>
        <v>1998.7654320987651</v>
      </c>
      <c r="AB74" s="39">
        <v>0.12</v>
      </c>
      <c r="AC74" s="57" t="s">
        <v>91</v>
      </c>
    </row>
    <row r="75" spans="11:29" x14ac:dyDescent="0.25">
      <c r="AB75" s="39">
        <f>SUM(AB70:AB74,AB51:AB67,AB32:AB48,AB28:AB29)</f>
        <v>93.679999999999993</v>
      </c>
      <c r="AC75" s="26"/>
    </row>
  </sheetData>
  <mergeCells count="2">
    <mergeCell ref="U1:AC1"/>
    <mergeCell ref="U26:AC26"/>
  </mergeCells>
  <pageMargins left="0.7" right="0.7" top="0.75" bottom="0.75" header="0.3" footer="0.3"/>
  <pageSetup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zoomScale="50" zoomScaleNormal="50" workbookViewId="0">
      <selection activeCell="U57" sqref="U57:AC57"/>
    </sheetView>
  </sheetViews>
  <sheetFormatPr defaultRowHeight="15" x14ac:dyDescent="0.25"/>
  <cols>
    <col min="1" max="1" width="5.42578125" customWidth="1"/>
    <col min="2" max="2" width="6.140625" customWidth="1"/>
    <col min="3" max="3" width="5.7109375" customWidth="1"/>
    <col min="4" max="4" width="7" customWidth="1"/>
    <col min="5" max="5" width="6.7109375" customWidth="1"/>
    <col min="6" max="6" width="7.42578125" customWidth="1"/>
    <col min="9" max="9" width="28.42578125" customWidth="1"/>
    <col min="11" max="11" width="6" customWidth="1"/>
    <col min="12" max="12" width="6.140625" customWidth="1"/>
    <col min="13" max="14" width="6.42578125" customWidth="1"/>
    <col min="15" max="15" width="7.5703125" customWidth="1"/>
    <col min="16" max="16" width="7.28515625" customWidth="1"/>
    <col min="19" max="19" width="38" customWidth="1"/>
    <col min="21" max="21" width="6" customWidth="1"/>
    <col min="22" max="22" width="6.42578125" customWidth="1"/>
    <col min="23" max="23" width="7" customWidth="1"/>
    <col min="24" max="24" width="6.7109375" customWidth="1"/>
    <col min="25" max="25" width="7" customWidth="1"/>
    <col min="28" max="28" width="7.7109375" customWidth="1"/>
    <col min="29" max="29" width="38.5703125" customWidth="1"/>
  </cols>
  <sheetData>
    <row r="1" spans="1:29" ht="16.5" thickBot="1" x14ac:dyDescent="0.3">
      <c r="B1" s="1"/>
      <c r="C1" s="114" t="s">
        <v>115</v>
      </c>
      <c r="D1" s="114"/>
      <c r="E1" s="114"/>
      <c r="F1" s="114"/>
      <c r="G1" s="114"/>
      <c r="H1" s="114"/>
      <c r="I1" s="114"/>
      <c r="L1" s="116" t="s">
        <v>117</v>
      </c>
      <c r="M1" s="116"/>
      <c r="N1" s="116"/>
      <c r="O1" s="116"/>
      <c r="P1" s="116"/>
      <c r="Q1" s="116"/>
      <c r="R1" s="116"/>
      <c r="S1" s="117"/>
      <c r="U1" s="112" t="s">
        <v>119</v>
      </c>
      <c r="V1" s="112"/>
      <c r="W1" s="112"/>
      <c r="X1" s="112"/>
      <c r="Y1" s="112"/>
      <c r="Z1" s="112"/>
      <c r="AA1" s="112"/>
      <c r="AB1" s="112"/>
      <c r="AC1" s="112"/>
    </row>
    <row r="2" spans="1:29" ht="15.7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K2" s="2" t="s">
        <v>0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U2" s="66" t="s">
        <v>0</v>
      </c>
      <c r="V2" s="66" t="s">
        <v>1</v>
      </c>
      <c r="W2" s="66" t="s">
        <v>2</v>
      </c>
      <c r="X2" s="66" t="s">
        <v>5</v>
      </c>
      <c r="Y2" s="66" t="s">
        <v>3</v>
      </c>
      <c r="Z2" s="66" t="s">
        <v>4</v>
      </c>
      <c r="AA2" s="66" t="s">
        <v>6</v>
      </c>
      <c r="AB2" s="66" t="s">
        <v>7</v>
      </c>
      <c r="AC2" s="67" t="s">
        <v>8</v>
      </c>
    </row>
    <row r="3" spans="1:29" ht="15.75" x14ac:dyDescent="0.25">
      <c r="A3" s="4">
        <v>1</v>
      </c>
      <c r="B3" s="5">
        <v>10</v>
      </c>
      <c r="C3" s="5">
        <v>11</v>
      </c>
      <c r="D3" s="5">
        <v>4.51</v>
      </c>
      <c r="E3" s="5">
        <v>7.64</v>
      </c>
      <c r="F3" s="6">
        <v>5.98</v>
      </c>
      <c r="G3" s="7">
        <f t="shared" ref="G3:G8" si="0">100*B3+100*(F3-D3)/(E3-D3)</f>
        <v>1046.964856230032</v>
      </c>
      <c r="H3" s="7">
        <v>0.01</v>
      </c>
      <c r="I3" s="7" t="s">
        <v>9</v>
      </c>
      <c r="K3" s="4">
        <v>1</v>
      </c>
      <c r="L3" s="5">
        <v>9</v>
      </c>
      <c r="M3" s="5">
        <v>10</v>
      </c>
      <c r="N3" s="5">
        <v>0.79</v>
      </c>
      <c r="O3" s="5">
        <v>4.51</v>
      </c>
      <c r="P3" s="6">
        <v>3.95</v>
      </c>
      <c r="Q3" s="9">
        <f t="shared" ref="Q3:Q16" si="1">100*L3+100*(P3-N3)/(O3-N3)</f>
        <v>984.94623655913983</v>
      </c>
      <c r="R3" s="10">
        <v>0.48</v>
      </c>
      <c r="S3" s="10" t="s">
        <v>21</v>
      </c>
      <c r="U3" s="55">
        <v>1</v>
      </c>
      <c r="V3" s="55">
        <v>9</v>
      </c>
      <c r="W3" s="55">
        <v>10</v>
      </c>
      <c r="X3" s="55">
        <v>4.1399999999999997</v>
      </c>
      <c r="Y3" s="59">
        <v>4.16</v>
      </c>
      <c r="Z3" s="59">
        <v>6.03</v>
      </c>
      <c r="AA3" s="60">
        <f t="shared" ref="AA3:AA53" si="2">(100*V3)+100*(X3-Y3)/(Z3-Y3)</f>
        <v>898.93048128342241</v>
      </c>
      <c r="AB3" s="55">
        <v>2.5099999999999998</v>
      </c>
      <c r="AC3" s="61" t="s">
        <v>36</v>
      </c>
    </row>
    <row r="4" spans="1:29" ht="15.75" x14ac:dyDescent="0.25">
      <c r="A4" s="4">
        <v>2</v>
      </c>
      <c r="B4" s="5">
        <v>11</v>
      </c>
      <c r="C4" s="5">
        <v>12</v>
      </c>
      <c r="D4" s="5">
        <v>7.64</v>
      </c>
      <c r="E4" s="5">
        <v>10.24</v>
      </c>
      <c r="F4" s="6">
        <v>9.67</v>
      </c>
      <c r="G4" s="7">
        <f t="shared" si="0"/>
        <v>1178.0769230769231</v>
      </c>
      <c r="H4" s="7">
        <v>0.55000000000000004</v>
      </c>
      <c r="I4" s="7" t="s">
        <v>10</v>
      </c>
      <c r="K4" s="4">
        <v>2</v>
      </c>
      <c r="L4" s="5">
        <v>9</v>
      </c>
      <c r="M4" s="5">
        <v>10</v>
      </c>
      <c r="N4" s="5">
        <v>0.79</v>
      </c>
      <c r="O4" s="5">
        <v>4.51</v>
      </c>
      <c r="P4" s="6">
        <v>4.07</v>
      </c>
      <c r="Q4" s="9">
        <f t="shared" si="1"/>
        <v>988.17204301075265</v>
      </c>
      <c r="R4" s="10">
        <v>0.02</v>
      </c>
      <c r="S4" s="10" t="s">
        <v>22</v>
      </c>
      <c r="U4" s="55">
        <v>2</v>
      </c>
      <c r="V4" s="55">
        <v>9</v>
      </c>
      <c r="W4" s="55">
        <v>10</v>
      </c>
      <c r="X4" s="55">
        <v>5.41</v>
      </c>
      <c r="Y4" s="59">
        <v>4.16</v>
      </c>
      <c r="Z4" s="59">
        <v>6.03</v>
      </c>
      <c r="AA4" s="60">
        <f t="shared" si="2"/>
        <v>966.84491978609628</v>
      </c>
      <c r="AB4" s="55">
        <v>0.83</v>
      </c>
      <c r="AC4" s="62" t="s">
        <v>35</v>
      </c>
    </row>
    <row r="5" spans="1:29" ht="15.75" x14ac:dyDescent="0.25">
      <c r="A5" s="4">
        <v>3</v>
      </c>
      <c r="B5" s="5">
        <v>11</v>
      </c>
      <c r="C5" s="5">
        <v>12</v>
      </c>
      <c r="D5" s="5">
        <v>7.64</v>
      </c>
      <c r="E5" s="5">
        <v>10.24</v>
      </c>
      <c r="F5" s="6">
        <v>9.9</v>
      </c>
      <c r="G5" s="7">
        <f t="shared" si="0"/>
        <v>1186.9230769230769</v>
      </c>
      <c r="H5" s="7">
        <v>0.02</v>
      </c>
      <c r="I5" s="7" t="s">
        <v>12</v>
      </c>
      <c r="K5" s="4">
        <v>3</v>
      </c>
      <c r="L5" s="5">
        <v>10</v>
      </c>
      <c r="M5" s="5">
        <v>11</v>
      </c>
      <c r="N5" s="5">
        <v>4.51</v>
      </c>
      <c r="O5" s="5">
        <v>7.64</v>
      </c>
      <c r="P5" s="6">
        <v>4.93</v>
      </c>
      <c r="Q5" s="9">
        <f t="shared" si="1"/>
        <v>1013.4185303514377</v>
      </c>
      <c r="R5" s="10">
        <v>0.08</v>
      </c>
      <c r="S5" s="10" t="s">
        <v>23</v>
      </c>
      <c r="U5" s="55">
        <v>3</v>
      </c>
      <c r="V5" s="55">
        <v>9</v>
      </c>
      <c r="W5" s="55">
        <v>10</v>
      </c>
      <c r="X5" s="55">
        <v>5.55</v>
      </c>
      <c r="Y5" s="59">
        <v>4.16</v>
      </c>
      <c r="Z5" s="59">
        <v>6.03</v>
      </c>
      <c r="AA5" s="60">
        <f t="shared" si="2"/>
        <v>974.33155080213896</v>
      </c>
      <c r="AB5" s="55">
        <v>1.44</v>
      </c>
      <c r="AC5" s="62" t="s">
        <v>21</v>
      </c>
    </row>
    <row r="6" spans="1:29" ht="15.75" x14ac:dyDescent="0.25">
      <c r="A6" s="4">
        <v>4</v>
      </c>
      <c r="B6" s="5">
        <v>11</v>
      </c>
      <c r="C6" s="5">
        <v>12</v>
      </c>
      <c r="D6" s="5">
        <v>7.64</v>
      </c>
      <c r="E6" s="5">
        <v>10.24</v>
      </c>
      <c r="F6" s="6">
        <v>10.19</v>
      </c>
      <c r="G6" s="7">
        <f t="shared" si="0"/>
        <v>1198.0769230769231</v>
      </c>
      <c r="H6" s="7">
        <v>2.36</v>
      </c>
      <c r="I6" s="7" t="s">
        <v>14</v>
      </c>
      <c r="K6" s="4">
        <v>4</v>
      </c>
      <c r="L6" s="5">
        <v>10</v>
      </c>
      <c r="M6" s="5">
        <v>11</v>
      </c>
      <c r="N6" s="5">
        <v>4.51</v>
      </c>
      <c r="O6" s="5">
        <v>7.64</v>
      </c>
      <c r="P6" s="6">
        <v>5.66</v>
      </c>
      <c r="Q6" s="9">
        <f t="shared" si="1"/>
        <v>1036.7412140575079</v>
      </c>
      <c r="R6" s="10">
        <v>0.37</v>
      </c>
      <c r="S6" s="10" t="s">
        <v>24</v>
      </c>
      <c r="U6" s="55">
        <v>4</v>
      </c>
      <c r="V6" s="55">
        <v>9</v>
      </c>
      <c r="W6" s="55">
        <v>10</v>
      </c>
      <c r="X6" s="55">
        <v>5.91</v>
      </c>
      <c r="Y6" s="59">
        <v>4.16</v>
      </c>
      <c r="Z6" s="59">
        <v>6.03</v>
      </c>
      <c r="AA6" s="60">
        <f t="shared" si="2"/>
        <v>993.5828877005348</v>
      </c>
      <c r="AB6" s="55">
        <v>18.100000000000001</v>
      </c>
      <c r="AC6" s="62" t="s">
        <v>79</v>
      </c>
    </row>
    <row r="7" spans="1:29" ht="15.75" x14ac:dyDescent="0.25">
      <c r="A7" s="4">
        <v>5</v>
      </c>
      <c r="B7" s="5">
        <v>13</v>
      </c>
      <c r="C7" s="5">
        <v>14</v>
      </c>
      <c r="D7" s="5">
        <v>12.83</v>
      </c>
      <c r="E7" s="5">
        <v>15.1</v>
      </c>
      <c r="F7" s="6">
        <v>13.32</v>
      </c>
      <c r="G7" s="7">
        <f t="shared" si="0"/>
        <v>1321.5859030837005</v>
      </c>
      <c r="H7" s="7">
        <v>97.05</v>
      </c>
      <c r="I7" s="7" t="s">
        <v>13</v>
      </c>
      <c r="K7" s="4">
        <v>5</v>
      </c>
      <c r="L7" s="5">
        <v>10</v>
      </c>
      <c r="M7" s="5">
        <v>11</v>
      </c>
      <c r="N7" s="5">
        <v>4.51</v>
      </c>
      <c r="O7" s="5">
        <v>7.64</v>
      </c>
      <c r="P7" s="6">
        <v>5.98</v>
      </c>
      <c r="Q7" s="9">
        <f t="shared" si="1"/>
        <v>1046.964856230032</v>
      </c>
      <c r="R7" s="10">
        <v>7.57</v>
      </c>
      <c r="S7" s="10" t="s">
        <v>9</v>
      </c>
      <c r="U7" s="55">
        <v>5</v>
      </c>
      <c r="V7" s="55">
        <v>10</v>
      </c>
      <c r="W7" s="55">
        <v>11</v>
      </c>
      <c r="X7" s="55">
        <v>6.69</v>
      </c>
      <c r="Y7" s="59">
        <v>6.03</v>
      </c>
      <c r="Z7" s="59">
        <v>8.2100000000000009</v>
      </c>
      <c r="AA7" s="60">
        <f t="shared" si="2"/>
        <v>1030.2752293577983</v>
      </c>
      <c r="AB7" s="55">
        <v>1.4</v>
      </c>
      <c r="AC7" s="62" t="s">
        <v>82</v>
      </c>
    </row>
    <row r="8" spans="1:29" ht="15.75" x14ac:dyDescent="0.25">
      <c r="A8" s="4">
        <v>6</v>
      </c>
      <c r="B8" s="5">
        <v>14</v>
      </c>
      <c r="C8" s="5">
        <v>15</v>
      </c>
      <c r="D8" s="5">
        <v>15.1</v>
      </c>
      <c r="E8" s="5">
        <v>17.22</v>
      </c>
      <c r="F8" s="6">
        <v>15.55</v>
      </c>
      <c r="G8" s="7">
        <f t="shared" si="0"/>
        <v>1421.2264150943397</v>
      </c>
      <c r="H8" s="7">
        <v>0.01</v>
      </c>
      <c r="I8" s="7" t="s">
        <v>16</v>
      </c>
      <c r="K8" s="4">
        <v>6</v>
      </c>
      <c r="L8" s="5">
        <v>10</v>
      </c>
      <c r="M8" s="5">
        <v>11</v>
      </c>
      <c r="N8" s="5">
        <v>4.51</v>
      </c>
      <c r="O8" s="5">
        <v>7.64</v>
      </c>
      <c r="P8" s="6">
        <v>6.8</v>
      </c>
      <c r="Q8" s="9">
        <f t="shared" si="1"/>
        <v>1073.1629392971247</v>
      </c>
      <c r="R8" s="10">
        <v>7.07</v>
      </c>
      <c r="S8" s="10" t="s">
        <v>11</v>
      </c>
      <c r="U8" s="55">
        <v>6</v>
      </c>
      <c r="V8" s="55">
        <v>10</v>
      </c>
      <c r="W8" s="55">
        <v>11</v>
      </c>
      <c r="X8" s="55">
        <v>7.05</v>
      </c>
      <c r="Y8" s="59">
        <v>6.03</v>
      </c>
      <c r="Z8" s="59">
        <v>8.2100000000000009</v>
      </c>
      <c r="AA8" s="60">
        <f t="shared" si="2"/>
        <v>1046.788990825688</v>
      </c>
      <c r="AB8" s="55">
        <v>6.63</v>
      </c>
      <c r="AC8" s="62" t="s">
        <v>9</v>
      </c>
    </row>
    <row r="9" spans="1:29" ht="15.75" x14ac:dyDescent="0.25">
      <c r="K9" s="8">
        <v>7</v>
      </c>
      <c r="L9" s="5">
        <v>10</v>
      </c>
      <c r="M9" s="5">
        <v>11</v>
      </c>
      <c r="N9" s="5">
        <v>4.51</v>
      </c>
      <c r="O9" s="5">
        <v>7.64</v>
      </c>
      <c r="P9" s="6">
        <v>7.15</v>
      </c>
      <c r="Q9" s="9">
        <f t="shared" si="1"/>
        <v>1084.3450479233227</v>
      </c>
      <c r="R9" s="10">
        <v>0.26</v>
      </c>
      <c r="S9" s="10" t="s">
        <v>22</v>
      </c>
      <c r="U9" s="55">
        <v>7</v>
      </c>
      <c r="V9" s="55">
        <v>10</v>
      </c>
      <c r="W9" s="55">
        <v>11</v>
      </c>
      <c r="X9" s="55">
        <v>8.25</v>
      </c>
      <c r="Y9" s="59">
        <v>6.03</v>
      </c>
      <c r="Z9" s="59">
        <v>8.2100000000000009</v>
      </c>
      <c r="AA9" s="60">
        <f t="shared" si="2"/>
        <v>1101.834862385321</v>
      </c>
      <c r="AB9" s="55">
        <v>1.1100000000000001</v>
      </c>
      <c r="AC9" s="62" t="s">
        <v>92</v>
      </c>
    </row>
    <row r="10" spans="1:29" ht="15.75" x14ac:dyDescent="0.25">
      <c r="K10" s="8">
        <v>8</v>
      </c>
      <c r="L10" s="5">
        <v>11</v>
      </c>
      <c r="M10" s="5">
        <v>12</v>
      </c>
      <c r="N10" s="5">
        <v>7.64</v>
      </c>
      <c r="O10" s="5">
        <v>10.24</v>
      </c>
      <c r="P10" s="6">
        <v>8.4499999999999993</v>
      </c>
      <c r="Q10" s="9">
        <f t="shared" si="1"/>
        <v>1131.1538461538462</v>
      </c>
      <c r="R10" s="10">
        <v>0.2</v>
      </c>
      <c r="S10" s="10" t="s">
        <v>25</v>
      </c>
      <c r="U10" s="55">
        <v>8</v>
      </c>
      <c r="V10" s="55">
        <v>11</v>
      </c>
      <c r="W10" s="55">
        <v>12</v>
      </c>
      <c r="X10" s="55">
        <v>8.93</v>
      </c>
      <c r="Y10" s="59">
        <v>8.2100000000000009</v>
      </c>
      <c r="Z10" s="59">
        <v>10.43</v>
      </c>
      <c r="AA10" s="60">
        <f t="shared" si="2"/>
        <v>1132.4324324324325</v>
      </c>
      <c r="AB10" s="55">
        <v>1.53</v>
      </c>
      <c r="AC10" s="61" t="s">
        <v>36</v>
      </c>
    </row>
    <row r="11" spans="1:29" ht="15.75" x14ac:dyDescent="0.25">
      <c r="K11" s="8">
        <v>9</v>
      </c>
      <c r="L11" s="5">
        <v>11</v>
      </c>
      <c r="M11" s="5">
        <v>12</v>
      </c>
      <c r="N11" s="5">
        <v>7.64</v>
      </c>
      <c r="O11" s="5">
        <v>10.24</v>
      </c>
      <c r="P11" s="6">
        <v>9.58</v>
      </c>
      <c r="Q11" s="9">
        <f t="shared" si="1"/>
        <v>1174.6153846153845</v>
      </c>
      <c r="R11" s="10">
        <v>0.6</v>
      </c>
      <c r="S11" s="10" t="s">
        <v>26</v>
      </c>
      <c r="U11" s="55">
        <v>9</v>
      </c>
      <c r="V11" s="55">
        <v>11</v>
      </c>
      <c r="W11" s="55">
        <v>12</v>
      </c>
      <c r="X11" s="55">
        <v>9.48</v>
      </c>
      <c r="Y11" s="59">
        <v>8.2100000000000009</v>
      </c>
      <c r="Z11" s="59">
        <v>10.43</v>
      </c>
      <c r="AA11" s="60">
        <f t="shared" si="2"/>
        <v>1157.2072072072071</v>
      </c>
      <c r="AB11" s="55">
        <v>0.55000000000000004</v>
      </c>
      <c r="AC11" s="62" t="s">
        <v>72</v>
      </c>
    </row>
    <row r="12" spans="1:29" ht="15.75" x14ac:dyDescent="0.25">
      <c r="K12" s="8">
        <v>10</v>
      </c>
      <c r="L12" s="5">
        <v>11</v>
      </c>
      <c r="M12" s="5">
        <v>12</v>
      </c>
      <c r="N12" s="5">
        <v>7.64</v>
      </c>
      <c r="O12" s="5">
        <v>10.24</v>
      </c>
      <c r="P12" s="6">
        <v>10.039999999999999</v>
      </c>
      <c r="Q12" s="9">
        <f t="shared" si="1"/>
        <v>1192.3076923076924</v>
      </c>
      <c r="R12" s="10">
        <v>0.59</v>
      </c>
      <c r="S12" s="10" t="s">
        <v>14</v>
      </c>
      <c r="U12" s="55">
        <v>10</v>
      </c>
      <c r="V12" s="55">
        <v>11</v>
      </c>
      <c r="W12" s="55">
        <v>12</v>
      </c>
      <c r="X12" s="55">
        <v>9.8800000000000008</v>
      </c>
      <c r="Y12" s="59">
        <v>8.2100000000000009</v>
      </c>
      <c r="Z12" s="59">
        <v>10.43</v>
      </c>
      <c r="AA12" s="60">
        <f t="shared" si="2"/>
        <v>1175.2252252252254</v>
      </c>
      <c r="AB12" s="55">
        <v>0.57999999999999996</v>
      </c>
      <c r="AC12" s="62" t="s">
        <v>73</v>
      </c>
    </row>
    <row r="13" spans="1:29" ht="15.75" x14ac:dyDescent="0.25">
      <c r="K13" s="8">
        <v>11</v>
      </c>
      <c r="L13" s="5">
        <v>12</v>
      </c>
      <c r="M13" s="5">
        <v>13</v>
      </c>
      <c r="N13" s="5">
        <v>10.24</v>
      </c>
      <c r="O13" s="5">
        <v>12.83</v>
      </c>
      <c r="P13" s="6">
        <v>12.58</v>
      </c>
      <c r="Q13" s="9">
        <f t="shared" si="1"/>
        <v>1290.3474903474903</v>
      </c>
      <c r="R13" s="10">
        <v>0.38</v>
      </c>
      <c r="S13" s="10" t="s">
        <v>27</v>
      </c>
      <c r="U13" s="55">
        <v>11</v>
      </c>
      <c r="V13" s="55">
        <v>11</v>
      </c>
      <c r="W13" s="55">
        <v>12</v>
      </c>
      <c r="X13" s="55">
        <v>9.9600000000000009</v>
      </c>
      <c r="Y13" s="59">
        <v>8.2100000000000009</v>
      </c>
      <c r="Z13" s="59">
        <v>10.43</v>
      </c>
      <c r="AA13" s="60">
        <f t="shared" si="2"/>
        <v>1178.8288288288288</v>
      </c>
      <c r="AB13" s="55">
        <v>0.76</v>
      </c>
      <c r="AC13" s="62" t="s">
        <v>26</v>
      </c>
    </row>
    <row r="14" spans="1:29" ht="15.75" x14ac:dyDescent="0.25">
      <c r="K14" s="8">
        <v>12</v>
      </c>
      <c r="L14" s="5">
        <v>13</v>
      </c>
      <c r="M14" s="5">
        <v>14</v>
      </c>
      <c r="N14" s="5">
        <v>12.83</v>
      </c>
      <c r="O14" s="5">
        <v>15.1</v>
      </c>
      <c r="P14" s="6">
        <v>12.95</v>
      </c>
      <c r="Q14" s="9">
        <f t="shared" si="1"/>
        <v>1305.2863436123348</v>
      </c>
      <c r="R14" s="10">
        <v>81.33</v>
      </c>
      <c r="S14" s="10" t="s">
        <v>28</v>
      </c>
      <c r="U14" s="55">
        <v>12</v>
      </c>
      <c r="V14" s="55">
        <v>12</v>
      </c>
      <c r="W14" s="55">
        <v>13</v>
      </c>
      <c r="X14" s="55">
        <v>10.45</v>
      </c>
      <c r="Y14" s="59">
        <v>10.43</v>
      </c>
      <c r="Z14" s="59">
        <v>12.74</v>
      </c>
      <c r="AA14" s="60">
        <f t="shared" si="2"/>
        <v>1200.8658008658008</v>
      </c>
      <c r="AB14" s="55">
        <v>2.81</v>
      </c>
      <c r="AC14" s="62" t="s">
        <v>14</v>
      </c>
    </row>
    <row r="15" spans="1:29" ht="15.75" x14ac:dyDescent="0.25">
      <c r="K15" s="8">
        <v>13</v>
      </c>
      <c r="L15" s="5">
        <v>14</v>
      </c>
      <c r="M15" s="5">
        <v>15</v>
      </c>
      <c r="N15" s="5">
        <v>15.1</v>
      </c>
      <c r="O15" s="5">
        <v>17.22</v>
      </c>
      <c r="P15" s="6">
        <v>15.52</v>
      </c>
      <c r="Q15" s="9">
        <f t="shared" si="1"/>
        <v>1419.8113207547169</v>
      </c>
      <c r="R15" s="10">
        <v>0.8</v>
      </c>
      <c r="S15" s="10" t="s">
        <v>16</v>
      </c>
      <c r="U15" s="55">
        <v>13</v>
      </c>
      <c r="V15" s="55">
        <v>12</v>
      </c>
      <c r="W15" s="55">
        <v>13</v>
      </c>
      <c r="X15" s="55">
        <v>12.25</v>
      </c>
      <c r="Y15" s="59">
        <v>10.43</v>
      </c>
      <c r="Z15" s="59">
        <v>12.74</v>
      </c>
      <c r="AA15" s="60">
        <f t="shared" si="2"/>
        <v>1278.7878787878788</v>
      </c>
      <c r="AB15" s="55">
        <v>0.52</v>
      </c>
      <c r="AC15" s="62" t="s">
        <v>93</v>
      </c>
    </row>
    <row r="16" spans="1:29" ht="15.75" x14ac:dyDescent="0.25">
      <c r="K16" s="8">
        <v>14</v>
      </c>
      <c r="L16" s="5">
        <v>16</v>
      </c>
      <c r="M16" s="5">
        <v>17</v>
      </c>
      <c r="N16" s="5">
        <v>19.22</v>
      </c>
      <c r="O16" s="5">
        <v>21.07</v>
      </c>
      <c r="P16" s="6">
        <v>20.99</v>
      </c>
      <c r="Q16" s="9">
        <f t="shared" si="1"/>
        <v>1695.6756756756756</v>
      </c>
      <c r="R16" s="10">
        <v>0.24</v>
      </c>
      <c r="S16" s="10" t="s">
        <v>20</v>
      </c>
      <c r="U16" s="55">
        <v>14</v>
      </c>
      <c r="V16" s="55">
        <v>12</v>
      </c>
      <c r="W16" s="55">
        <v>13</v>
      </c>
      <c r="X16" s="55">
        <v>12.61</v>
      </c>
      <c r="Y16" s="59">
        <v>10.43</v>
      </c>
      <c r="Z16" s="59">
        <v>12.74</v>
      </c>
      <c r="AA16" s="60">
        <f t="shared" si="2"/>
        <v>1294.3722943722944</v>
      </c>
      <c r="AB16" s="55">
        <v>0.7</v>
      </c>
      <c r="AC16" s="62" t="s">
        <v>94</v>
      </c>
    </row>
    <row r="17" spans="1:29" x14ac:dyDescent="0.25">
      <c r="R17" s="11">
        <f>SUM(R3:R16)-R4-R9</f>
        <v>99.71</v>
      </c>
      <c r="U17" s="55">
        <v>15</v>
      </c>
      <c r="V17" s="55">
        <v>12</v>
      </c>
      <c r="W17" s="55">
        <v>13</v>
      </c>
      <c r="X17" s="55">
        <v>12.69</v>
      </c>
      <c r="Y17" s="59">
        <v>10.43</v>
      </c>
      <c r="Z17" s="59">
        <v>12.74</v>
      </c>
      <c r="AA17" s="60">
        <f t="shared" si="2"/>
        <v>1297.8354978354978</v>
      </c>
      <c r="AB17" s="55">
        <v>0.23</v>
      </c>
      <c r="AC17" s="62" t="s">
        <v>28</v>
      </c>
    </row>
    <row r="18" spans="1:29" x14ac:dyDescent="0.25">
      <c r="U18" s="55">
        <v>16</v>
      </c>
      <c r="V18" s="55">
        <v>12</v>
      </c>
      <c r="W18" s="55">
        <v>13</v>
      </c>
      <c r="X18" s="55">
        <v>12.73</v>
      </c>
      <c r="Y18" s="59">
        <v>10.43</v>
      </c>
      <c r="Z18" s="59">
        <v>12.74</v>
      </c>
      <c r="AA18" s="60">
        <f t="shared" si="2"/>
        <v>1299.5670995670996</v>
      </c>
      <c r="AB18" s="55">
        <v>0.34</v>
      </c>
      <c r="AC18" s="62" t="s">
        <v>13</v>
      </c>
    </row>
    <row r="19" spans="1:29" x14ac:dyDescent="0.25">
      <c r="U19" s="55">
        <v>17</v>
      </c>
      <c r="V19" s="55">
        <v>13</v>
      </c>
      <c r="W19" s="55">
        <v>14</v>
      </c>
      <c r="X19" s="55">
        <v>13.26</v>
      </c>
      <c r="Y19" s="59">
        <v>12.74</v>
      </c>
      <c r="Z19" s="59">
        <v>14.31</v>
      </c>
      <c r="AA19" s="60">
        <f t="shared" si="2"/>
        <v>1333.1210191082803</v>
      </c>
      <c r="AB19" s="55">
        <v>0.69</v>
      </c>
      <c r="AC19" s="62" t="s">
        <v>95</v>
      </c>
    </row>
    <row r="20" spans="1:29" ht="15.75" customHeight="1" thickBot="1" x14ac:dyDescent="0.3">
      <c r="A20" s="114" t="s">
        <v>116</v>
      </c>
      <c r="B20" s="115"/>
      <c r="C20" s="115"/>
      <c r="D20" s="115"/>
      <c r="E20" s="115"/>
      <c r="F20" s="115"/>
      <c r="G20" s="115"/>
      <c r="H20" s="115"/>
      <c r="I20" s="115"/>
      <c r="L20" s="116" t="s">
        <v>118</v>
      </c>
      <c r="M20" s="116"/>
      <c r="N20" s="116"/>
      <c r="O20" s="116"/>
      <c r="P20" s="116"/>
      <c r="Q20" s="116"/>
      <c r="R20" s="116"/>
      <c r="S20" s="117"/>
      <c r="U20" s="55">
        <v>18</v>
      </c>
      <c r="V20" s="55">
        <v>13</v>
      </c>
      <c r="W20" s="55">
        <v>14</v>
      </c>
      <c r="X20" s="55">
        <v>13.49</v>
      </c>
      <c r="Y20" s="59">
        <v>12.74</v>
      </c>
      <c r="Z20" s="59">
        <v>14.31</v>
      </c>
      <c r="AA20" s="60">
        <f t="shared" si="2"/>
        <v>1347.7707006369426</v>
      </c>
      <c r="AB20" s="55">
        <v>0.31</v>
      </c>
      <c r="AC20" s="62" t="s">
        <v>96</v>
      </c>
    </row>
    <row r="21" spans="1:29" ht="15.75" x14ac:dyDescent="0.25">
      <c r="A21" s="2" t="s">
        <v>0</v>
      </c>
      <c r="B21" s="3" t="s">
        <v>1</v>
      </c>
      <c r="C21" s="3" t="s">
        <v>2</v>
      </c>
      <c r="D21" s="3" t="s">
        <v>5</v>
      </c>
      <c r="E21" s="3" t="s">
        <v>3</v>
      </c>
      <c r="F21" s="3" t="s">
        <v>4</v>
      </c>
      <c r="G21" s="3" t="s">
        <v>6</v>
      </c>
      <c r="H21" s="3" t="s">
        <v>7</v>
      </c>
      <c r="I21" s="3" t="s">
        <v>8</v>
      </c>
      <c r="K21" s="2" t="s">
        <v>0</v>
      </c>
      <c r="L21" s="3" t="s">
        <v>1</v>
      </c>
      <c r="M21" s="3" t="s">
        <v>2</v>
      </c>
      <c r="N21" s="3" t="s">
        <v>5</v>
      </c>
      <c r="O21" s="3" t="s">
        <v>3</v>
      </c>
      <c r="P21" s="3" t="s">
        <v>4</v>
      </c>
      <c r="Q21" s="3" t="s">
        <v>6</v>
      </c>
      <c r="R21" s="3" t="s">
        <v>7</v>
      </c>
      <c r="S21" s="3" t="s">
        <v>8</v>
      </c>
      <c r="U21" s="55">
        <v>19</v>
      </c>
      <c r="V21" s="55">
        <v>13</v>
      </c>
      <c r="W21" s="55">
        <v>14</v>
      </c>
      <c r="X21" s="55">
        <v>13.7</v>
      </c>
      <c r="Y21" s="59">
        <v>12.74</v>
      </c>
      <c r="Z21" s="59">
        <v>14.31</v>
      </c>
      <c r="AA21" s="60">
        <f t="shared" si="2"/>
        <v>1361.1464968152866</v>
      </c>
      <c r="AB21" s="55">
        <v>0.48</v>
      </c>
      <c r="AC21" s="61" t="s">
        <v>36</v>
      </c>
    </row>
    <row r="22" spans="1:29" ht="15.75" x14ac:dyDescent="0.25">
      <c r="A22" s="4">
        <v>1</v>
      </c>
      <c r="B22" s="4">
        <v>9</v>
      </c>
      <c r="C22" s="4">
        <v>10</v>
      </c>
      <c r="D22" s="4">
        <v>1.43</v>
      </c>
      <c r="E22" s="4">
        <v>0.79</v>
      </c>
      <c r="F22" s="4">
        <v>4.51</v>
      </c>
      <c r="G22" s="7">
        <v>917.20430107526886</v>
      </c>
      <c r="H22" s="7">
        <v>7.0000000000000007E-2</v>
      </c>
      <c r="I22" s="7" t="s">
        <v>106</v>
      </c>
      <c r="K22" s="8">
        <v>1</v>
      </c>
      <c r="L22" s="5">
        <v>9</v>
      </c>
      <c r="M22" s="5">
        <v>10</v>
      </c>
      <c r="N22" s="5">
        <v>1.92</v>
      </c>
      <c r="O22" s="5">
        <v>0.79</v>
      </c>
      <c r="P22" s="6">
        <v>4.51</v>
      </c>
      <c r="Q22" s="9">
        <v>930.3763440860215</v>
      </c>
      <c r="R22" s="10">
        <v>4.42</v>
      </c>
      <c r="S22" s="10" t="s">
        <v>22</v>
      </c>
      <c r="U22" s="55">
        <v>20</v>
      </c>
      <c r="V22" s="55">
        <v>13</v>
      </c>
      <c r="W22" s="55">
        <v>14</v>
      </c>
      <c r="X22" s="55">
        <v>13.85</v>
      </c>
      <c r="Y22" s="59">
        <v>12.74</v>
      </c>
      <c r="Z22" s="59">
        <v>14.31</v>
      </c>
      <c r="AA22" s="60">
        <f t="shared" si="2"/>
        <v>1370.7006369426751</v>
      </c>
      <c r="AB22" s="55">
        <v>0.33</v>
      </c>
      <c r="AC22" s="62" t="s">
        <v>84</v>
      </c>
    </row>
    <row r="23" spans="1:29" ht="15.75" x14ac:dyDescent="0.25">
      <c r="A23" s="4">
        <v>4</v>
      </c>
      <c r="B23" s="4">
        <v>11</v>
      </c>
      <c r="C23" s="4">
        <v>12</v>
      </c>
      <c r="D23" s="4">
        <v>9.57</v>
      </c>
      <c r="E23" s="4">
        <v>7.64</v>
      </c>
      <c r="F23" s="4">
        <v>10.24</v>
      </c>
      <c r="G23" s="7">
        <v>1174.2307692307693</v>
      </c>
      <c r="H23" s="7">
        <v>0.06</v>
      </c>
      <c r="I23" s="7" t="s">
        <v>10</v>
      </c>
      <c r="K23" s="8">
        <v>2</v>
      </c>
      <c r="L23" s="5">
        <v>10</v>
      </c>
      <c r="M23" s="5">
        <v>11</v>
      </c>
      <c r="N23" s="5">
        <v>4.91</v>
      </c>
      <c r="O23" s="5">
        <v>4.51</v>
      </c>
      <c r="P23" s="6">
        <v>7.64</v>
      </c>
      <c r="Q23" s="9">
        <v>1012.779552715655</v>
      </c>
      <c r="R23" s="10">
        <v>6.77</v>
      </c>
      <c r="S23" s="10" t="s">
        <v>23</v>
      </c>
      <c r="U23" s="55">
        <v>21</v>
      </c>
      <c r="V23" s="55">
        <v>13</v>
      </c>
      <c r="W23" s="55">
        <v>14</v>
      </c>
      <c r="X23" s="55">
        <v>14.22</v>
      </c>
      <c r="Y23" s="59">
        <v>12.74</v>
      </c>
      <c r="Z23" s="59">
        <v>14.31</v>
      </c>
      <c r="AA23" s="60">
        <f t="shared" si="2"/>
        <v>1394.2675159235669</v>
      </c>
      <c r="AB23" s="55">
        <v>0.79</v>
      </c>
      <c r="AC23" s="62" t="s">
        <v>75</v>
      </c>
    </row>
    <row r="24" spans="1:29" ht="15.75" x14ac:dyDescent="0.25">
      <c r="A24" s="4">
        <v>6</v>
      </c>
      <c r="B24" s="4">
        <v>11</v>
      </c>
      <c r="C24" s="4">
        <v>12</v>
      </c>
      <c r="D24" s="4">
        <v>10.050000000000001</v>
      </c>
      <c r="E24" s="4">
        <v>7.64</v>
      </c>
      <c r="F24" s="4">
        <v>10.24</v>
      </c>
      <c r="G24" s="7">
        <v>1192.6923076923076</v>
      </c>
      <c r="H24" s="7">
        <v>0.33</v>
      </c>
      <c r="I24" s="7" t="s">
        <v>12</v>
      </c>
      <c r="K24" s="8">
        <v>3</v>
      </c>
      <c r="L24" s="5">
        <v>10</v>
      </c>
      <c r="M24" s="5">
        <v>11</v>
      </c>
      <c r="N24" s="5">
        <v>5.64</v>
      </c>
      <c r="O24" s="5">
        <v>4.51</v>
      </c>
      <c r="P24" s="6">
        <v>7.64</v>
      </c>
      <c r="Q24" s="9">
        <v>1036.1022364217251</v>
      </c>
      <c r="R24" s="10">
        <v>4.0199999999999996</v>
      </c>
      <c r="S24" s="10" t="s">
        <v>24</v>
      </c>
      <c r="U24" s="55">
        <v>22</v>
      </c>
      <c r="V24" s="55">
        <v>14</v>
      </c>
      <c r="W24" s="55">
        <v>15</v>
      </c>
      <c r="X24" s="55">
        <v>14.68</v>
      </c>
      <c r="Y24" s="59">
        <v>14.31</v>
      </c>
      <c r="Z24" s="59">
        <v>16.98</v>
      </c>
      <c r="AA24" s="60">
        <f t="shared" si="2"/>
        <v>1413.8576779026216</v>
      </c>
      <c r="AB24" s="55">
        <v>0.2</v>
      </c>
      <c r="AC24" s="62" t="s">
        <v>15</v>
      </c>
    </row>
    <row r="25" spans="1:29" ht="15.75" x14ac:dyDescent="0.25">
      <c r="A25" s="4">
        <v>7</v>
      </c>
      <c r="B25" s="4">
        <v>13</v>
      </c>
      <c r="C25" s="4">
        <v>14</v>
      </c>
      <c r="D25" s="4">
        <v>13.25</v>
      </c>
      <c r="E25" s="4">
        <v>12.83</v>
      </c>
      <c r="F25" s="4">
        <v>15.1</v>
      </c>
      <c r="G25" s="7">
        <v>1318.5022026431718</v>
      </c>
      <c r="H25" s="7">
        <v>99.46</v>
      </c>
      <c r="I25" s="7" t="s">
        <v>13</v>
      </c>
      <c r="K25" s="8">
        <v>4</v>
      </c>
      <c r="L25" s="5">
        <v>10</v>
      </c>
      <c r="M25" s="5">
        <v>11</v>
      </c>
      <c r="N25" s="5">
        <v>5.96</v>
      </c>
      <c r="O25" s="5">
        <v>4.51</v>
      </c>
      <c r="P25" s="6">
        <v>7.64</v>
      </c>
      <c r="Q25" s="9">
        <v>1046.3258785942492</v>
      </c>
      <c r="R25" s="10">
        <v>12.21</v>
      </c>
      <c r="S25" s="10" t="s">
        <v>9</v>
      </c>
      <c r="U25" s="55">
        <v>23</v>
      </c>
      <c r="V25" s="55">
        <v>14</v>
      </c>
      <c r="W25" s="55">
        <v>15</v>
      </c>
      <c r="X25" s="55">
        <v>14.85</v>
      </c>
      <c r="Y25" s="59">
        <v>14.31</v>
      </c>
      <c r="Z25" s="59">
        <v>16.98</v>
      </c>
      <c r="AA25" s="60">
        <f t="shared" si="2"/>
        <v>1420.2247191011236</v>
      </c>
      <c r="AB25" s="55">
        <v>7.33</v>
      </c>
      <c r="AC25" s="62" t="s">
        <v>16</v>
      </c>
    </row>
    <row r="26" spans="1:29" ht="15.75" x14ac:dyDescent="0.25">
      <c r="A26" s="4">
        <v>9</v>
      </c>
      <c r="B26" s="4">
        <v>13</v>
      </c>
      <c r="C26" s="4">
        <v>14</v>
      </c>
      <c r="D26" s="4">
        <v>14.95</v>
      </c>
      <c r="E26" s="4">
        <v>12.83</v>
      </c>
      <c r="F26" s="4">
        <v>15.1</v>
      </c>
      <c r="G26" s="7">
        <v>1393.3920704845814</v>
      </c>
      <c r="H26" s="7">
        <v>0.01</v>
      </c>
      <c r="I26" s="7" t="s">
        <v>15</v>
      </c>
      <c r="K26" s="8">
        <v>5</v>
      </c>
      <c r="L26" s="5">
        <v>10</v>
      </c>
      <c r="M26" s="5">
        <v>11</v>
      </c>
      <c r="N26" s="5">
        <v>6.78</v>
      </c>
      <c r="O26" s="5">
        <v>4.51</v>
      </c>
      <c r="P26" s="6">
        <v>7.64</v>
      </c>
      <c r="Q26" s="9">
        <v>1072.5239616613419</v>
      </c>
      <c r="R26" s="10">
        <v>21.67</v>
      </c>
      <c r="S26" s="10" t="s">
        <v>11</v>
      </c>
      <c r="U26" s="55">
        <v>24</v>
      </c>
      <c r="V26" s="55">
        <v>14</v>
      </c>
      <c r="W26" s="55">
        <v>15</v>
      </c>
      <c r="X26" s="55">
        <v>15.12</v>
      </c>
      <c r="Y26" s="59">
        <v>14.31</v>
      </c>
      <c r="Z26" s="59">
        <v>16.98</v>
      </c>
      <c r="AA26" s="60">
        <f t="shared" si="2"/>
        <v>1430.3370786516853</v>
      </c>
      <c r="AB26" s="55">
        <v>0.31</v>
      </c>
      <c r="AC26" s="62" t="s">
        <v>80</v>
      </c>
    </row>
    <row r="27" spans="1:29" ht="15.75" x14ac:dyDescent="0.25">
      <c r="A27" s="4">
        <v>10</v>
      </c>
      <c r="B27" s="4">
        <v>14</v>
      </c>
      <c r="C27" s="4">
        <v>15</v>
      </c>
      <c r="D27" s="4">
        <v>15.51</v>
      </c>
      <c r="E27" s="4">
        <v>15.1</v>
      </c>
      <c r="F27" s="4">
        <v>17.22</v>
      </c>
      <c r="G27" s="7">
        <v>1419.3396226415095</v>
      </c>
      <c r="H27" s="7">
        <v>0.02</v>
      </c>
      <c r="I27" s="7" t="s">
        <v>77</v>
      </c>
      <c r="K27" s="8">
        <v>6</v>
      </c>
      <c r="L27" s="5">
        <v>11</v>
      </c>
      <c r="M27" s="5">
        <v>12</v>
      </c>
      <c r="N27" s="5">
        <v>9.5500000000000007</v>
      </c>
      <c r="O27" s="5">
        <v>7.64</v>
      </c>
      <c r="P27" s="6">
        <v>10.24</v>
      </c>
      <c r="Q27" s="9">
        <v>1173.4615384615386</v>
      </c>
      <c r="R27" s="10">
        <v>3.74</v>
      </c>
      <c r="S27" s="10" t="s">
        <v>108</v>
      </c>
      <c r="U27" s="55">
        <v>25</v>
      </c>
      <c r="V27" s="55">
        <v>14</v>
      </c>
      <c r="W27" s="55">
        <v>15</v>
      </c>
      <c r="X27" s="55">
        <v>15.89</v>
      </c>
      <c r="Y27" s="59">
        <v>14.31</v>
      </c>
      <c r="Z27" s="59">
        <v>16.98</v>
      </c>
      <c r="AA27" s="60">
        <f t="shared" si="2"/>
        <v>1459.1760299625469</v>
      </c>
      <c r="AB27" s="55">
        <v>0.71</v>
      </c>
      <c r="AC27" s="61" t="s">
        <v>36</v>
      </c>
    </row>
    <row r="28" spans="1:29" ht="15.75" x14ac:dyDescent="0.25">
      <c r="A28" s="4">
        <v>17</v>
      </c>
      <c r="B28" s="4">
        <v>16</v>
      </c>
      <c r="C28" s="4">
        <v>17</v>
      </c>
      <c r="D28" s="4">
        <v>20.97</v>
      </c>
      <c r="E28" s="4">
        <v>19.22</v>
      </c>
      <c r="F28" s="4">
        <v>21.07</v>
      </c>
      <c r="G28" s="7">
        <v>1694.5945945945946</v>
      </c>
      <c r="H28" s="7">
        <v>0.03</v>
      </c>
      <c r="I28" s="7" t="s">
        <v>81</v>
      </c>
      <c r="K28" s="8">
        <v>7</v>
      </c>
      <c r="L28" s="5">
        <v>12</v>
      </c>
      <c r="M28" s="5">
        <v>13</v>
      </c>
      <c r="N28" s="5">
        <v>10</v>
      </c>
      <c r="O28" s="5">
        <v>10.24</v>
      </c>
      <c r="P28" s="6">
        <v>12.83</v>
      </c>
      <c r="Q28" s="9">
        <v>1190.7335907335907</v>
      </c>
      <c r="R28" s="10">
        <v>16.47</v>
      </c>
      <c r="S28" s="10" t="s">
        <v>14</v>
      </c>
      <c r="U28" s="55">
        <v>26</v>
      </c>
      <c r="V28" s="55">
        <v>14</v>
      </c>
      <c r="W28" s="55">
        <v>15</v>
      </c>
      <c r="X28" s="55">
        <v>16.079999999999998</v>
      </c>
      <c r="Y28" s="59">
        <v>14.31</v>
      </c>
      <c r="Z28" s="59">
        <v>16.98</v>
      </c>
      <c r="AA28" s="60">
        <f t="shared" si="2"/>
        <v>1466.2921348314605</v>
      </c>
      <c r="AB28" s="55">
        <v>1.01</v>
      </c>
      <c r="AC28" s="62" t="s">
        <v>85</v>
      </c>
    </row>
    <row r="29" spans="1:29" ht="15.75" x14ac:dyDescent="0.25">
      <c r="K29" s="8">
        <v>8</v>
      </c>
      <c r="L29" s="5">
        <v>13</v>
      </c>
      <c r="M29" s="5">
        <v>14</v>
      </c>
      <c r="N29" s="5">
        <v>12.84</v>
      </c>
      <c r="O29" s="5">
        <v>12.83</v>
      </c>
      <c r="P29" s="6">
        <v>15.1</v>
      </c>
      <c r="Q29" s="9">
        <v>1300.4405286343613</v>
      </c>
      <c r="R29" s="10">
        <v>17.899999999999999</v>
      </c>
      <c r="S29" s="10" t="s">
        <v>107</v>
      </c>
      <c r="U29" s="55">
        <v>27</v>
      </c>
      <c r="V29" s="55">
        <v>14</v>
      </c>
      <c r="W29" s="55">
        <v>15</v>
      </c>
      <c r="X29" s="55">
        <v>16.32</v>
      </c>
      <c r="Y29" s="59">
        <v>14.31</v>
      </c>
      <c r="Z29" s="59">
        <v>16.98</v>
      </c>
      <c r="AA29" s="60">
        <f t="shared" si="2"/>
        <v>1475.2808988764045</v>
      </c>
      <c r="AB29" s="55">
        <v>0.34</v>
      </c>
      <c r="AC29" s="62" t="s">
        <v>86</v>
      </c>
    </row>
    <row r="30" spans="1:29" ht="15.75" x14ac:dyDescent="0.25">
      <c r="K30" s="8">
        <v>9</v>
      </c>
      <c r="L30" s="5">
        <v>13</v>
      </c>
      <c r="M30" s="5">
        <v>14</v>
      </c>
      <c r="N30" s="5">
        <v>13.41</v>
      </c>
      <c r="O30" s="5">
        <v>12.83</v>
      </c>
      <c r="P30" s="6">
        <v>15.1</v>
      </c>
      <c r="Q30" s="9">
        <v>1325.5506607929515</v>
      </c>
      <c r="R30" s="10">
        <v>0.82</v>
      </c>
      <c r="S30" s="10" t="s">
        <v>13</v>
      </c>
      <c r="U30" s="55">
        <v>28</v>
      </c>
      <c r="V30" s="55">
        <v>14</v>
      </c>
      <c r="W30" s="55">
        <v>15</v>
      </c>
      <c r="X30" s="55">
        <v>16.66</v>
      </c>
      <c r="Y30" s="59">
        <v>14.31</v>
      </c>
      <c r="Z30" s="59">
        <v>16.98</v>
      </c>
      <c r="AA30" s="60">
        <f t="shared" si="2"/>
        <v>1488.0149812734082</v>
      </c>
      <c r="AB30" s="55">
        <v>5.16</v>
      </c>
      <c r="AC30" s="62" t="s">
        <v>17</v>
      </c>
    </row>
    <row r="31" spans="1:29" ht="15.75" x14ac:dyDescent="0.25">
      <c r="K31" s="8">
        <v>10</v>
      </c>
      <c r="L31" s="5">
        <v>14</v>
      </c>
      <c r="M31" s="5">
        <v>15</v>
      </c>
      <c r="N31" s="5">
        <v>15.48</v>
      </c>
      <c r="O31" s="5">
        <v>15.1</v>
      </c>
      <c r="P31" s="6">
        <v>17.22</v>
      </c>
      <c r="Q31" s="9">
        <v>1417.9245283018868</v>
      </c>
      <c r="R31" s="10">
        <v>4.88</v>
      </c>
      <c r="S31" s="10" t="s">
        <v>77</v>
      </c>
      <c r="U31" s="55">
        <v>29</v>
      </c>
      <c r="V31" s="55">
        <v>14</v>
      </c>
      <c r="W31" s="55">
        <v>15</v>
      </c>
      <c r="X31" s="55">
        <v>16.82</v>
      </c>
      <c r="Y31" s="59">
        <v>14.31</v>
      </c>
      <c r="Z31" s="59">
        <v>16.98</v>
      </c>
      <c r="AA31" s="60">
        <f t="shared" si="2"/>
        <v>1494.007490636704</v>
      </c>
      <c r="AB31" s="55">
        <v>1.27</v>
      </c>
      <c r="AC31" s="62" t="s">
        <v>42</v>
      </c>
    </row>
    <row r="32" spans="1:29" ht="15.75" x14ac:dyDescent="0.25">
      <c r="K32" s="8">
        <v>11</v>
      </c>
      <c r="L32" s="5">
        <v>14</v>
      </c>
      <c r="M32" s="5">
        <v>15</v>
      </c>
      <c r="N32" s="5">
        <v>17.02</v>
      </c>
      <c r="O32" s="5">
        <v>15.1</v>
      </c>
      <c r="P32" s="6">
        <v>17.22</v>
      </c>
      <c r="Q32" s="9">
        <v>1490.566037735849</v>
      </c>
      <c r="R32" s="10">
        <v>1.05</v>
      </c>
      <c r="S32" s="10" t="s">
        <v>32</v>
      </c>
      <c r="U32" s="55">
        <v>30</v>
      </c>
      <c r="V32" s="55">
        <v>14</v>
      </c>
      <c r="W32" s="55">
        <v>15</v>
      </c>
      <c r="X32" s="55">
        <v>16.899999999999999</v>
      </c>
      <c r="Y32" s="59">
        <v>14.31</v>
      </c>
      <c r="Z32" s="59">
        <v>16.98</v>
      </c>
      <c r="AA32" s="60">
        <f t="shared" si="2"/>
        <v>1497.003745318352</v>
      </c>
      <c r="AB32" s="55">
        <v>2.84</v>
      </c>
      <c r="AC32" s="62" t="s">
        <v>81</v>
      </c>
    </row>
    <row r="33" spans="11:29" ht="15.75" x14ac:dyDescent="0.25">
      <c r="K33" s="8">
        <v>12</v>
      </c>
      <c r="L33" s="5">
        <v>15</v>
      </c>
      <c r="M33" s="5">
        <v>16</v>
      </c>
      <c r="N33" s="5">
        <v>17.350000000000001</v>
      </c>
      <c r="O33" s="5">
        <v>17.22</v>
      </c>
      <c r="P33" s="6">
        <v>19.22</v>
      </c>
      <c r="Q33" s="9">
        <v>1506.5000000000002</v>
      </c>
      <c r="R33" s="10">
        <v>0.87</v>
      </c>
      <c r="S33" s="10" t="s">
        <v>33</v>
      </c>
      <c r="U33" s="55">
        <v>31</v>
      </c>
      <c r="V33" s="55">
        <v>15</v>
      </c>
      <c r="W33" s="55">
        <v>16</v>
      </c>
      <c r="X33" s="55">
        <v>17.010000000000002</v>
      </c>
      <c r="Y33" s="59">
        <v>16.98</v>
      </c>
      <c r="Z33" s="59">
        <v>18.95</v>
      </c>
      <c r="AA33" s="60">
        <f t="shared" si="2"/>
        <v>1501.522842639594</v>
      </c>
      <c r="AB33" s="55">
        <v>0.79</v>
      </c>
      <c r="AC33" s="62" t="s">
        <v>87</v>
      </c>
    </row>
    <row r="34" spans="11:29" ht="15.75" x14ac:dyDescent="0.25">
      <c r="K34" s="8">
        <v>13</v>
      </c>
      <c r="L34" s="5">
        <v>16</v>
      </c>
      <c r="M34" s="5">
        <v>17</v>
      </c>
      <c r="N34" s="5">
        <v>20.95</v>
      </c>
      <c r="O34" s="5">
        <v>19.22</v>
      </c>
      <c r="P34" s="6">
        <v>21.07</v>
      </c>
      <c r="Q34" s="9">
        <v>1693.5135135135135</v>
      </c>
      <c r="R34" s="10">
        <v>5.16</v>
      </c>
      <c r="S34" s="10" t="s">
        <v>81</v>
      </c>
      <c r="U34" s="55">
        <v>32</v>
      </c>
      <c r="V34" s="55">
        <v>15</v>
      </c>
      <c r="W34" s="55">
        <v>16</v>
      </c>
      <c r="X34" s="55">
        <v>17.170000000000002</v>
      </c>
      <c r="Y34" s="59">
        <v>16.98</v>
      </c>
      <c r="Z34" s="59">
        <v>18.95</v>
      </c>
      <c r="AA34" s="60">
        <f t="shared" si="2"/>
        <v>1509.6446700507615</v>
      </c>
      <c r="AB34" s="55">
        <v>1.8</v>
      </c>
      <c r="AC34" s="63" t="s">
        <v>33</v>
      </c>
    </row>
    <row r="35" spans="11:29" x14ac:dyDescent="0.25">
      <c r="U35" s="55">
        <v>33</v>
      </c>
      <c r="V35" s="55">
        <v>15</v>
      </c>
      <c r="W35" s="55">
        <v>16</v>
      </c>
      <c r="X35" s="55">
        <v>17.28</v>
      </c>
      <c r="Y35" s="59">
        <v>16.98</v>
      </c>
      <c r="Z35" s="59">
        <v>18.95</v>
      </c>
      <c r="AA35" s="60">
        <f t="shared" si="2"/>
        <v>1515.2284263959391</v>
      </c>
      <c r="AB35" s="55">
        <v>0.69</v>
      </c>
      <c r="AC35" s="62" t="s">
        <v>45</v>
      </c>
    </row>
    <row r="36" spans="11:29" x14ac:dyDescent="0.25">
      <c r="U36" s="55">
        <v>34</v>
      </c>
      <c r="V36" s="55">
        <v>15</v>
      </c>
      <c r="W36" s="55">
        <v>16</v>
      </c>
      <c r="X36" s="55">
        <v>17.48</v>
      </c>
      <c r="Y36" s="59">
        <v>16.98</v>
      </c>
      <c r="Z36" s="59">
        <v>18.95</v>
      </c>
      <c r="AA36" s="60">
        <f t="shared" si="2"/>
        <v>1525.3807106598986</v>
      </c>
      <c r="AB36" s="55">
        <v>2</v>
      </c>
      <c r="AC36" s="64" t="s">
        <v>88</v>
      </c>
    </row>
    <row r="37" spans="11:29" x14ac:dyDescent="0.25">
      <c r="U37" s="55">
        <v>35</v>
      </c>
      <c r="V37" s="55">
        <v>15</v>
      </c>
      <c r="W37" s="55">
        <v>16</v>
      </c>
      <c r="X37" s="55">
        <v>17.84</v>
      </c>
      <c r="Y37" s="59">
        <v>16.98</v>
      </c>
      <c r="Z37" s="59">
        <v>18.95</v>
      </c>
      <c r="AA37" s="60">
        <f t="shared" si="2"/>
        <v>1543.6548223350253</v>
      </c>
      <c r="AB37" s="55">
        <v>0.28000000000000003</v>
      </c>
      <c r="AC37" s="61" t="s">
        <v>36</v>
      </c>
    </row>
    <row r="38" spans="11:29" x14ac:dyDescent="0.25">
      <c r="U38" s="55">
        <v>36</v>
      </c>
      <c r="V38" s="55">
        <v>15</v>
      </c>
      <c r="W38" s="55">
        <v>16</v>
      </c>
      <c r="X38" s="55">
        <v>17.940000000000001</v>
      </c>
      <c r="Y38" s="59">
        <v>16.98</v>
      </c>
      <c r="Z38" s="59">
        <v>18.95</v>
      </c>
      <c r="AA38" s="60">
        <f t="shared" si="2"/>
        <v>1548.7309644670052</v>
      </c>
      <c r="AB38" s="55">
        <v>0.61</v>
      </c>
      <c r="AC38" s="63" t="s">
        <v>89</v>
      </c>
    </row>
    <row r="39" spans="11:29" x14ac:dyDescent="0.25">
      <c r="U39" s="55">
        <v>37</v>
      </c>
      <c r="V39" s="55">
        <v>15</v>
      </c>
      <c r="W39" s="55">
        <v>16</v>
      </c>
      <c r="X39" s="55">
        <v>18.3</v>
      </c>
      <c r="Y39" s="59">
        <v>16.98</v>
      </c>
      <c r="Z39" s="59">
        <v>18.95</v>
      </c>
      <c r="AA39" s="60">
        <f t="shared" si="2"/>
        <v>1567.0050761421321</v>
      </c>
      <c r="AB39" s="55">
        <v>0.52</v>
      </c>
      <c r="AC39" s="63" t="s">
        <v>33</v>
      </c>
    </row>
    <row r="40" spans="11:29" x14ac:dyDescent="0.25">
      <c r="U40" s="55">
        <v>38</v>
      </c>
      <c r="V40" s="55">
        <v>15</v>
      </c>
      <c r="W40" s="55">
        <v>16</v>
      </c>
      <c r="X40" s="55">
        <v>18.88</v>
      </c>
      <c r="Y40" s="59">
        <v>16.98</v>
      </c>
      <c r="Z40" s="59">
        <v>18.95</v>
      </c>
      <c r="AA40" s="60">
        <f t="shared" si="2"/>
        <v>1596.4467005076142</v>
      </c>
      <c r="AB40" s="55">
        <v>6.64</v>
      </c>
      <c r="AC40" s="62" t="s">
        <v>19</v>
      </c>
    </row>
    <row r="41" spans="11:29" x14ac:dyDescent="0.25">
      <c r="U41" s="55">
        <v>39</v>
      </c>
      <c r="V41" s="55">
        <v>16</v>
      </c>
      <c r="W41" s="55">
        <v>17</v>
      </c>
      <c r="X41" s="55">
        <v>19.28</v>
      </c>
      <c r="Y41" s="59">
        <v>18.95</v>
      </c>
      <c r="Z41" s="59">
        <v>20.82</v>
      </c>
      <c r="AA41" s="60">
        <f t="shared" si="2"/>
        <v>1617.6470588235295</v>
      </c>
      <c r="AB41" s="55">
        <v>0.61</v>
      </c>
      <c r="AC41" s="62" t="s">
        <v>90</v>
      </c>
    </row>
    <row r="42" spans="11:29" x14ac:dyDescent="0.25">
      <c r="U42" s="55">
        <v>40</v>
      </c>
      <c r="V42" s="55">
        <v>16</v>
      </c>
      <c r="W42" s="55">
        <v>17</v>
      </c>
      <c r="X42" s="55">
        <v>19.36</v>
      </c>
      <c r="Y42" s="59">
        <v>18.95</v>
      </c>
      <c r="Z42" s="59">
        <v>20.82</v>
      </c>
      <c r="AA42" s="60">
        <f t="shared" si="2"/>
        <v>1621.9251336898396</v>
      </c>
      <c r="AB42" s="55">
        <v>0.36</v>
      </c>
      <c r="AC42" s="62" t="s">
        <v>67</v>
      </c>
    </row>
    <row r="43" spans="11:29" x14ac:dyDescent="0.25">
      <c r="U43" s="55">
        <v>41</v>
      </c>
      <c r="V43" s="55">
        <v>16</v>
      </c>
      <c r="W43" s="55">
        <v>17</v>
      </c>
      <c r="X43" s="55">
        <v>20.22</v>
      </c>
      <c r="Y43" s="59">
        <v>18.95</v>
      </c>
      <c r="Z43" s="59">
        <v>20.82</v>
      </c>
      <c r="AA43" s="60">
        <f t="shared" si="2"/>
        <v>1667.9144385026736</v>
      </c>
      <c r="AB43" s="55">
        <v>0.34</v>
      </c>
      <c r="AC43" s="62" t="s">
        <v>97</v>
      </c>
    </row>
    <row r="44" spans="11:29" x14ac:dyDescent="0.25">
      <c r="U44" s="55">
        <v>42</v>
      </c>
      <c r="V44" s="55">
        <v>16</v>
      </c>
      <c r="W44" s="55">
        <v>17</v>
      </c>
      <c r="X44" s="55">
        <v>20.75</v>
      </c>
      <c r="Y44" s="59">
        <v>18.95</v>
      </c>
      <c r="Z44" s="59">
        <v>20.82</v>
      </c>
      <c r="AA44" s="60">
        <f t="shared" si="2"/>
        <v>1696.2566844919786</v>
      </c>
      <c r="AB44" s="55">
        <v>6.52</v>
      </c>
      <c r="AC44" s="62" t="s">
        <v>81</v>
      </c>
    </row>
    <row r="45" spans="11:29" ht="30" x14ac:dyDescent="0.25">
      <c r="U45" s="55">
        <v>43</v>
      </c>
      <c r="V45" s="55">
        <v>17</v>
      </c>
      <c r="W45" s="55">
        <v>18</v>
      </c>
      <c r="X45" s="55">
        <v>20.86</v>
      </c>
      <c r="Y45" s="59">
        <v>20.82</v>
      </c>
      <c r="Z45" s="59">
        <v>22.53</v>
      </c>
      <c r="AA45" s="60">
        <f t="shared" si="2"/>
        <v>1702.3391812865495</v>
      </c>
      <c r="AB45" s="55">
        <v>6.05</v>
      </c>
      <c r="AC45" s="62" t="s">
        <v>50</v>
      </c>
    </row>
    <row r="46" spans="11:29" x14ac:dyDescent="0.25">
      <c r="U46" s="55">
        <v>44</v>
      </c>
      <c r="V46" s="55">
        <v>17</v>
      </c>
      <c r="W46" s="55">
        <v>18</v>
      </c>
      <c r="X46" s="55">
        <v>21.12</v>
      </c>
      <c r="Y46" s="59">
        <v>20.82</v>
      </c>
      <c r="Z46" s="59">
        <v>22.53</v>
      </c>
      <c r="AA46" s="60">
        <f t="shared" si="2"/>
        <v>1717.5438596491229</v>
      </c>
      <c r="AB46" s="55">
        <v>0.33</v>
      </c>
      <c r="AC46" s="61" t="s">
        <v>36</v>
      </c>
    </row>
    <row r="47" spans="11:29" x14ac:dyDescent="0.25">
      <c r="U47" s="55">
        <v>45</v>
      </c>
      <c r="V47" s="55">
        <v>17</v>
      </c>
      <c r="W47" s="55">
        <v>18</v>
      </c>
      <c r="X47" s="55">
        <v>21.34</v>
      </c>
      <c r="Y47" s="59">
        <v>20.82</v>
      </c>
      <c r="Z47" s="59">
        <v>22.53</v>
      </c>
      <c r="AA47" s="60">
        <f t="shared" si="2"/>
        <v>1730.4093567251462</v>
      </c>
      <c r="AB47" s="55">
        <v>5.66</v>
      </c>
      <c r="AC47" s="62" t="s">
        <v>98</v>
      </c>
    </row>
    <row r="48" spans="11:29" x14ac:dyDescent="0.25">
      <c r="U48" s="55">
        <v>46</v>
      </c>
      <c r="V48" s="55">
        <v>17</v>
      </c>
      <c r="W48" s="55">
        <v>18</v>
      </c>
      <c r="X48" s="55">
        <v>21.61</v>
      </c>
      <c r="Y48" s="59">
        <v>20.82</v>
      </c>
      <c r="Z48" s="59">
        <v>22.53</v>
      </c>
      <c r="AA48" s="60">
        <f t="shared" si="2"/>
        <v>1746.1988304093566</v>
      </c>
      <c r="AB48" s="55">
        <v>1.55</v>
      </c>
      <c r="AC48" s="62" t="s">
        <v>99</v>
      </c>
    </row>
    <row r="49" spans="21:29" x14ac:dyDescent="0.25">
      <c r="U49" s="55">
        <v>47</v>
      </c>
      <c r="V49" s="55">
        <v>17</v>
      </c>
      <c r="W49" s="55">
        <v>18</v>
      </c>
      <c r="X49" s="55">
        <v>22.52</v>
      </c>
      <c r="Y49" s="59">
        <v>20.82</v>
      </c>
      <c r="Z49" s="59">
        <v>22.53</v>
      </c>
      <c r="AA49" s="60">
        <f t="shared" si="2"/>
        <v>1799.4152046783624</v>
      </c>
      <c r="AB49" s="55">
        <v>1.74</v>
      </c>
      <c r="AC49" s="62" t="s">
        <v>52</v>
      </c>
    </row>
    <row r="50" spans="21:29" x14ac:dyDescent="0.25">
      <c r="U50" s="55">
        <v>48</v>
      </c>
      <c r="V50" s="55">
        <v>18</v>
      </c>
      <c r="W50" s="55">
        <v>19</v>
      </c>
      <c r="X50" s="55">
        <v>22.67</v>
      </c>
      <c r="Y50" s="55">
        <v>22.53</v>
      </c>
      <c r="Z50" s="55">
        <v>24.23</v>
      </c>
      <c r="AA50" s="60">
        <f t="shared" si="2"/>
        <v>1808.2352941176471</v>
      </c>
      <c r="AB50" s="55">
        <v>0.28999999999999998</v>
      </c>
      <c r="AC50" s="62" t="s">
        <v>69</v>
      </c>
    </row>
    <row r="51" spans="21:29" x14ac:dyDescent="0.25">
      <c r="U51" s="55">
        <v>49</v>
      </c>
      <c r="V51" s="55">
        <v>18</v>
      </c>
      <c r="W51" s="55">
        <v>19</v>
      </c>
      <c r="X51" s="55">
        <v>23.78</v>
      </c>
      <c r="Y51" s="55">
        <v>22.53</v>
      </c>
      <c r="Z51" s="55">
        <v>24.23</v>
      </c>
      <c r="AA51" s="60">
        <f t="shared" si="2"/>
        <v>1873.5294117647059</v>
      </c>
      <c r="AB51" s="55">
        <v>0.82</v>
      </c>
      <c r="AC51" s="62" t="s">
        <v>54</v>
      </c>
    </row>
    <row r="52" spans="21:29" x14ac:dyDescent="0.25">
      <c r="U52" s="55">
        <v>50</v>
      </c>
      <c r="V52" s="55">
        <v>19</v>
      </c>
      <c r="W52" s="55">
        <v>20</v>
      </c>
      <c r="X52" s="55">
        <v>25.34</v>
      </c>
      <c r="Y52" s="55">
        <v>24.23</v>
      </c>
      <c r="Z52" s="55">
        <v>25.85</v>
      </c>
      <c r="AA52" s="60">
        <f t="shared" si="2"/>
        <v>1968.5185185185185</v>
      </c>
      <c r="AB52" s="55">
        <v>0.6</v>
      </c>
      <c r="AC52" s="62" t="s">
        <v>55</v>
      </c>
    </row>
    <row r="53" spans="21:29" x14ac:dyDescent="0.25">
      <c r="U53" s="55">
        <v>51</v>
      </c>
      <c r="V53" s="55">
        <v>19</v>
      </c>
      <c r="W53" s="55">
        <v>20</v>
      </c>
      <c r="X53" s="55">
        <v>25.84</v>
      </c>
      <c r="Y53" s="55">
        <v>24.23</v>
      </c>
      <c r="Z53" s="55">
        <v>25.85</v>
      </c>
      <c r="AA53" s="60">
        <f t="shared" si="2"/>
        <v>1999.3827160493827</v>
      </c>
      <c r="AB53" s="55">
        <v>0.22</v>
      </c>
      <c r="AC53" s="62" t="s">
        <v>91</v>
      </c>
    </row>
    <row r="54" spans="21:29" x14ac:dyDescent="0.25">
      <c r="U54" s="46"/>
      <c r="V54" s="65"/>
      <c r="W54" s="55"/>
      <c r="X54" s="55"/>
      <c r="Y54" s="55"/>
      <c r="Z54" s="55"/>
      <c r="AA54" s="60"/>
      <c r="AB54" s="55">
        <f>SUM(AB47:AB53,AB38:AB45,AB28:AB36,AB22:AB26,AB11:AB20,AB4:AB9)</f>
        <v>94.39</v>
      </c>
      <c r="AC54" s="63"/>
    </row>
    <row r="57" spans="21:29" ht="18.75" x14ac:dyDescent="0.25">
      <c r="U57" s="113" t="s">
        <v>120</v>
      </c>
      <c r="V57" s="113"/>
      <c r="W57" s="113"/>
      <c r="X57" s="113"/>
      <c r="Y57" s="113"/>
      <c r="Z57" s="113"/>
      <c r="AA57" s="113"/>
      <c r="AB57" s="113"/>
      <c r="AC57" s="113"/>
    </row>
    <row r="58" spans="21:29" ht="18" x14ac:dyDescent="0.25">
      <c r="U58" s="68" t="s">
        <v>0</v>
      </c>
      <c r="V58" s="68" t="s">
        <v>1</v>
      </c>
      <c r="W58" s="68" t="s">
        <v>2</v>
      </c>
      <c r="X58" s="68" t="s">
        <v>5</v>
      </c>
      <c r="Y58" s="68" t="s">
        <v>3</v>
      </c>
      <c r="Z58" s="68" t="s">
        <v>4</v>
      </c>
      <c r="AA58" s="68" t="s">
        <v>6</v>
      </c>
      <c r="AB58" s="68" t="s">
        <v>7</v>
      </c>
      <c r="AC58" s="69" t="s">
        <v>8</v>
      </c>
    </row>
    <row r="59" spans="21:29" x14ac:dyDescent="0.25">
      <c r="U59" s="55">
        <v>1</v>
      </c>
      <c r="V59" s="55">
        <v>9</v>
      </c>
      <c r="W59" s="55">
        <v>10</v>
      </c>
      <c r="X59" s="57">
        <v>4.51</v>
      </c>
      <c r="Y59" s="59">
        <v>4.16</v>
      </c>
      <c r="Z59" s="59">
        <v>6.03</v>
      </c>
      <c r="AA59" s="70">
        <f t="shared" ref="AA59:AA106" si="3">(100*V59)+100*(X59-Y59)/(Z59-Y59)</f>
        <v>918.71657754010698</v>
      </c>
      <c r="AB59" s="57">
        <v>3.48</v>
      </c>
      <c r="AC59" s="43" t="s">
        <v>70</v>
      </c>
    </row>
    <row r="60" spans="21:29" x14ac:dyDescent="0.25">
      <c r="U60" s="55">
        <v>2</v>
      </c>
      <c r="V60" s="55">
        <v>9</v>
      </c>
      <c r="W60" s="55">
        <v>10</v>
      </c>
      <c r="X60" s="57">
        <v>5.37</v>
      </c>
      <c r="Y60" s="59">
        <v>4.16</v>
      </c>
      <c r="Z60" s="59">
        <v>6.03</v>
      </c>
      <c r="AA60" s="70">
        <f t="shared" si="3"/>
        <v>964.70588235294122</v>
      </c>
      <c r="AB60" s="57">
        <v>0.68</v>
      </c>
      <c r="AC60" s="43" t="s">
        <v>35</v>
      </c>
    </row>
    <row r="61" spans="21:29" x14ac:dyDescent="0.25">
      <c r="U61" s="55">
        <v>3</v>
      </c>
      <c r="V61" s="57">
        <v>10</v>
      </c>
      <c r="W61" s="57">
        <v>11</v>
      </c>
      <c r="X61" s="57">
        <v>6.75</v>
      </c>
      <c r="Y61" s="59">
        <v>6.03</v>
      </c>
      <c r="Z61" s="59">
        <v>8.2100000000000009</v>
      </c>
      <c r="AA61" s="70">
        <f t="shared" si="3"/>
        <v>1033.0275229357799</v>
      </c>
      <c r="AB61" s="57">
        <v>1.59</v>
      </c>
      <c r="AC61" s="43" t="s">
        <v>21</v>
      </c>
    </row>
    <row r="62" spans="21:29" x14ac:dyDescent="0.25">
      <c r="U62" s="55">
        <v>4</v>
      </c>
      <c r="V62" s="57">
        <v>10</v>
      </c>
      <c r="W62" s="57">
        <v>11</v>
      </c>
      <c r="X62" s="57">
        <v>7.05</v>
      </c>
      <c r="Y62" s="59">
        <v>6.03</v>
      </c>
      <c r="Z62" s="59">
        <v>8.2100000000000009</v>
      </c>
      <c r="AA62" s="70">
        <f t="shared" si="3"/>
        <v>1046.788990825688</v>
      </c>
      <c r="AB62" s="57">
        <v>8.19</v>
      </c>
      <c r="AC62" s="43" t="s">
        <v>79</v>
      </c>
    </row>
    <row r="63" spans="21:29" x14ac:dyDescent="0.25">
      <c r="U63" s="55">
        <v>5</v>
      </c>
      <c r="V63" s="57">
        <v>10</v>
      </c>
      <c r="W63" s="57">
        <v>11</v>
      </c>
      <c r="X63" s="57">
        <v>8.0500000000000007</v>
      </c>
      <c r="Y63" s="59">
        <v>6.03</v>
      </c>
      <c r="Z63" s="59">
        <v>8.2100000000000009</v>
      </c>
      <c r="AA63" s="70">
        <f t="shared" si="3"/>
        <v>1092.6605504587155</v>
      </c>
      <c r="AB63" s="57">
        <v>0.73</v>
      </c>
      <c r="AC63" s="43" t="s">
        <v>9</v>
      </c>
    </row>
    <row r="64" spans="21:29" x14ac:dyDescent="0.25">
      <c r="U64" s="55">
        <v>6</v>
      </c>
      <c r="V64" s="57">
        <v>11</v>
      </c>
      <c r="W64" s="57">
        <v>12</v>
      </c>
      <c r="X64" s="57">
        <v>8.23</v>
      </c>
      <c r="Y64" s="59">
        <v>8.2100000000000009</v>
      </c>
      <c r="Z64" s="59">
        <v>10.43</v>
      </c>
      <c r="AA64" s="70">
        <f t="shared" si="3"/>
        <v>1100.900900900901</v>
      </c>
      <c r="AB64" s="57">
        <v>0.59</v>
      </c>
      <c r="AC64" s="43" t="s">
        <v>92</v>
      </c>
    </row>
    <row r="65" spans="21:29" x14ac:dyDescent="0.25">
      <c r="U65" s="55">
        <v>7</v>
      </c>
      <c r="V65" s="57">
        <v>11</v>
      </c>
      <c r="W65" s="57">
        <v>12</v>
      </c>
      <c r="X65" s="57">
        <v>8.85</v>
      </c>
      <c r="Y65" s="59">
        <v>8.2100000000000009</v>
      </c>
      <c r="Z65" s="59">
        <v>10.43</v>
      </c>
      <c r="AA65" s="70">
        <f t="shared" si="3"/>
        <v>1128.8288288288288</v>
      </c>
      <c r="AB65" s="57">
        <v>0.66</v>
      </c>
      <c r="AC65" s="61" t="s">
        <v>36</v>
      </c>
    </row>
    <row r="66" spans="21:29" x14ac:dyDescent="0.25">
      <c r="U66" s="55">
        <v>8</v>
      </c>
      <c r="V66" s="57">
        <v>11</v>
      </c>
      <c r="W66" s="57">
        <v>12</v>
      </c>
      <c r="X66" s="57">
        <v>9.4600000000000009</v>
      </c>
      <c r="Y66" s="59">
        <v>8.2100000000000009</v>
      </c>
      <c r="Z66" s="59">
        <v>10.43</v>
      </c>
      <c r="AA66" s="70">
        <f t="shared" si="3"/>
        <v>1156.3063063063064</v>
      </c>
      <c r="AB66" s="57">
        <v>0.4</v>
      </c>
      <c r="AC66" s="43" t="s">
        <v>72</v>
      </c>
    </row>
    <row r="67" spans="21:29" x14ac:dyDescent="0.25">
      <c r="U67" s="55">
        <v>9</v>
      </c>
      <c r="V67" s="57">
        <v>11</v>
      </c>
      <c r="W67" s="57">
        <v>12</v>
      </c>
      <c r="X67" s="57">
        <v>9.9600000000000009</v>
      </c>
      <c r="Y67" s="59">
        <v>8.2100000000000009</v>
      </c>
      <c r="Z67" s="59">
        <v>10.43</v>
      </c>
      <c r="AA67" s="70">
        <f t="shared" si="3"/>
        <v>1178.8288288288288</v>
      </c>
      <c r="AB67" s="57">
        <v>0.53</v>
      </c>
      <c r="AC67" s="43" t="s">
        <v>26</v>
      </c>
    </row>
    <row r="68" spans="21:29" x14ac:dyDescent="0.25">
      <c r="U68" s="55">
        <v>10</v>
      </c>
      <c r="V68" s="55">
        <v>12</v>
      </c>
      <c r="W68" s="55">
        <v>13</v>
      </c>
      <c r="X68" s="57">
        <v>10.44</v>
      </c>
      <c r="Y68" s="59">
        <v>10.43</v>
      </c>
      <c r="Z68" s="59">
        <v>12.74</v>
      </c>
      <c r="AA68" s="70">
        <f t="shared" si="3"/>
        <v>1200.4329004329004</v>
      </c>
      <c r="AB68" s="57">
        <v>1.4</v>
      </c>
      <c r="AC68" s="43" t="s">
        <v>14</v>
      </c>
    </row>
    <row r="69" spans="21:29" x14ac:dyDescent="0.25">
      <c r="U69" s="55">
        <v>11</v>
      </c>
      <c r="V69" s="55">
        <v>12</v>
      </c>
      <c r="W69" s="55">
        <v>13</v>
      </c>
      <c r="X69" s="57">
        <v>11.06</v>
      </c>
      <c r="Y69" s="59">
        <v>10.43</v>
      </c>
      <c r="Z69" s="59">
        <v>12.74</v>
      </c>
      <c r="AA69" s="70">
        <f t="shared" si="3"/>
        <v>1227.2727272727273</v>
      </c>
      <c r="AB69" s="57">
        <v>0.37</v>
      </c>
      <c r="AC69" s="43" t="s">
        <v>56</v>
      </c>
    </row>
    <row r="70" spans="21:29" x14ac:dyDescent="0.25">
      <c r="U70" s="55">
        <v>12</v>
      </c>
      <c r="V70" s="55">
        <v>12</v>
      </c>
      <c r="W70" s="55">
        <v>13</v>
      </c>
      <c r="X70" s="57">
        <v>12.24</v>
      </c>
      <c r="Y70" s="59">
        <v>10.43</v>
      </c>
      <c r="Z70" s="59">
        <v>12.74</v>
      </c>
      <c r="AA70" s="70">
        <f t="shared" si="3"/>
        <v>1278.3549783549784</v>
      </c>
      <c r="AB70" s="57">
        <v>0.39</v>
      </c>
      <c r="AC70" s="43" t="s">
        <v>93</v>
      </c>
    </row>
    <row r="71" spans="21:29" x14ac:dyDescent="0.25">
      <c r="U71" s="55">
        <v>13</v>
      </c>
      <c r="V71" s="55">
        <v>12</v>
      </c>
      <c r="W71" s="55">
        <v>13</v>
      </c>
      <c r="X71" s="57">
        <v>12.6</v>
      </c>
      <c r="Y71" s="59">
        <v>10.43</v>
      </c>
      <c r="Z71" s="59">
        <v>12.74</v>
      </c>
      <c r="AA71" s="70">
        <f t="shared" si="3"/>
        <v>1293.939393939394</v>
      </c>
      <c r="AB71" s="57">
        <v>0.46</v>
      </c>
      <c r="AC71" s="43" t="s">
        <v>94</v>
      </c>
    </row>
    <row r="72" spans="21:29" x14ac:dyDescent="0.25">
      <c r="U72" s="55">
        <v>14</v>
      </c>
      <c r="V72" s="55">
        <v>12</v>
      </c>
      <c r="W72" s="55">
        <v>13</v>
      </c>
      <c r="X72" s="57">
        <v>12.68</v>
      </c>
      <c r="Y72" s="59">
        <v>10.43</v>
      </c>
      <c r="Z72" s="59">
        <v>12.74</v>
      </c>
      <c r="AA72" s="70">
        <f t="shared" si="3"/>
        <v>1297.4025974025974</v>
      </c>
      <c r="AB72" s="57">
        <v>0.47</v>
      </c>
      <c r="AC72" s="43" t="s">
        <v>28</v>
      </c>
    </row>
    <row r="73" spans="21:29" x14ac:dyDescent="0.25">
      <c r="U73" s="55">
        <v>15</v>
      </c>
      <c r="V73" s="57">
        <v>13</v>
      </c>
      <c r="W73" s="57">
        <v>14</v>
      </c>
      <c r="X73" s="57">
        <v>13.26</v>
      </c>
      <c r="Y73" s="59">
        <v>12.74</v>
      </c>
      <c r="Z73" s="59">
        <v>14.31</v>
      </c>
      <c r="AA73" s="70">
        <f t="shared" si="3"/>
        <v>1333.1210191082803</v>
      </c>
      <c r="AB73" s="57">
        <v>0.54</v>
      </c>
      <c r="AC73" s="43" t="s">
        <v>95</v>
      </c>
    </row>
    <row r="74" spans="21:29" x14ac:dyDescent="0.25">
      <c r="U74" s="55">
        <v>16</v>
      </c>
      <c r="V74" s="57">
        <v>13</v>
      </c>
      <c r="W74" s="57">
        <v>14</v>
      </c>
      <c r="X74" s="57">
        <v>13.48</v>
      </c>
      <c r="Y74" s="59">
        <v>12.74</v>
      </c>
      <c r="Z74" s="59">
        <v>14.31</v>
      </c>
      <c r="AA74" s="70">
        <f t="shared" si="3"/>
        <v>1347.1337579617834</v>
      </c>
      <c r="AB74" s="57">
        <v>0.2</v>
      </c>
      <c r="AC74" s="43" t="s">
        <v>96</v>
      </c>
    </row>
    <row r="75" spans="21:29" x14ac:dyDescent="0.25">
      <c r="U75" s="55">
        <v>17</v>
      </c>
      <c r="V75" s="57">
        <v>13</v>
      </c>
      <c r="W75" s="57">
        <v>14</v>
      </c>
      <c r="X75" s="57">
        <v>13.68</v>
      </c>
      <c r="Y75" s="59">
        <v>12.74</v>
      </c>
      <c r="Z75" s="59">
        <v>14.31</v>
      </c>
      <c r="AA75" s="70">
        <f t="shared" si="3"/>
        <v>1359.872611464968</v>
      </c>
      <c r="AB75" s="57">
        <v>0.43</v>
      </c>
      <c r="AC75" s="61" t="s">
        <v>36</v>
      </c>
    </row>
    <row r="76" spans="21:29" x14ac:dyDescent="0.25">
      <c r="U76" s="55">
        <v>18</v>
      </c>
      <c r="V76" s="57">
        <v>13</v>
      </c>
      <c r="W76" s="57">
        <v>14</v>
      </c>
      <c r="X76" s="57">
        <v>13.84</v>
      </c>
      <c r="Y76" s="59">
        <v>12.74</v>
      </c>
      <c r="Z76" s="59">
        <v>14.31</v>
      </c>
      <c r="AA76" s="70">
        <f t="shared" si="3"/>
        <v>1370.063694267516</v>
      </c>
      <c r="AB76" s="57">
        <v>0.23</v>
      </c>
      <c r="AC76" s="43" t="s">
        <v>84</v>
      </c>
    </row>
    <row r="77" spans="21:29" x14ac:dyDescent="0.25">
      <c r="U77" s="55">
        <v>19</v>
      </c>
      <c r="V77" s="57">
        <v>13</v>
      </c>
      <c r="W77" s="57">
        <v>14</v>
      </c>
      <c r="X77" s="57">
        <v>14.2</v>
      </c>
      <c r="Y77" s="59">
        <v>12.74</v>
      </c>
      <c r="Z77" s="59">
        <v>14.31</v>
      </c>
      <c r="AA77" s="70">
        <f t="shared" si="3"/>
        <v>1392.9936305732483</v>
      </c>
      <c r="AB77" s="57">
        <v>0.15</v>
      </c>
      <c r="AC77" s="61" t="s">
        <v>36</v>
      </c>
    </row>
    <row r="78" spans="21:29" x14ac:dyDescent="0.25">
      <c r="U78" s="55">
        <v>20</v>
      </c>
      <c r="V78" s="57">
        <v>13</v>
      </c>
      <c r="W78" s="57">
        <v>14</v>
      </c>
      <c r="X78" s="57">
        <v>14.25</v>
      </c>
      <c r="Y78" s="59">
        <v>12.74</v>
      </c>
      <c r="Z78" s="59">
        <v>14.31</v>
      </c>
      <c r="AA78" s="70">
        <f t="shared" si="3"/>
        <v>1396.1783439490446</v>
      </c>
      <c r="AB78" s="57">
        <v>0.22</v>
      </c>
      <c r="AC78" s="62" t="s">
        <v>75</v>
      </c>
    </row>
    <row r="79" spans="21:29" x14ac:dyDescent="0.25">
      <c r="U79" s="55">
        <v>21</v>
      </c>
      <c r="V79" s="57">
        <v>14</v>
      </c>
      <c r="W79" s="57">
        <v>15</v>
      </c>
      <c r="X79" s="57">
        <v>14.84</v>
      </c>
      <c r="Y79" s="59">
        <v>14.31</v>
      </c>
      <c r="Z79" s="59">
        <v>16.98</v>
      </c>
      <c r="AA79" s="70">
        <f t="shared" si="3"/>
        <v>1419.8501872659176</v>
      </c>
      <c r="AB79" s="57">
        <v>3.59</v>
      </c>
      <c r="AC79" s="43" t="s">
        <v>15</v>
      </c>
    </row>
    <row r="80" spans="21:29" x14ac:dyDescent="0.25">
      <c r="U80" s="55">
        <v>22</v>
      </c>
      <c r="V80" s="57">
        <v>14</v>
      </c>
      <c r="W80" s="57">
        <v>15</v>
      </c>
      <c r="X80" s="57">
        <v>15.1</v>
      </c>
      <c r="Y80" s="59">
        <v>14.31</v>
      </c>
      <c r="Z80" s="59">
        <v>16.98</v>
      </c>
      <c r="AA80" s="70">
        <f t="shared" si="3"/>
        <v>1429.5880149812733</v>
      </c>
      <c r="AB80" s="57">
        <v>0.26</v>
      </c>
      <c r="AC80" s="43" t="s">
        <v>80</v>
      </c>
    </row>
    <row r="81" spans="21:29" x14ac:dyDescent="0.25">
      <c r="U81" s="55">
        <v>23</v>
      </c>
      <c r="V81" s="57">
        <v>14</v>
      </c>
      <c r="W81" s="57">
        <v>15</v>
      </c>
      <c r="X81" s="57">
        <v>16.07</v>
      </c>
      <c r="Y81" s="59">
        <v>14.31</v>
      </c>
      <c r="Z81" s="59">
        <v>16.98</v>
      </c>
      <c r="AA81" s="70">
        <f t="shared" si="3"/>
        <v>1465.9176029962546</v>
      </c>
      <c r="AB81" s="57">
        <v>3</v>
      </c>
      <c r="AC81" s="43" t="s">
        <v>85</v>
      </c>
    </row>
    <row r="82" spans="21:29" x14ac:dyDescent="0.25">
      <c r="U82" s="55">
        <v>24</v>
      </c>
      <c r="V82" s="57">
        <v>14</v>
      </c>
      <c r="W82" s="57">
        <v>15</v>
      </c>
      <c r="X82" s="57">
        <v>16.5</v>
      </c>
      <c r="Y82" s="59">
        <v>14.31</v>
      </c>
      <c r="Z82" s="59">
        <v>16.98</v>
      </c>
      <c r="AA82" s="70">
        <f t="shared" si="3"/>
        <v>1482.0224719101122</v>
      </c>
      <c r="AB82" s="57">
        <v>0.51</v>
      </c>
      <c r="AC82" s="43" t="s">
        <v>17</v>
      </c>
    </row>
    <row r="83" spans="21:29" x14ac:dyDescent="0.25">
      <c r="U83" s="55">
        <v>25</v>
      </c>
      <c r="V83" s="57">
        <v>14</v>
      </c>
      <c r="W83" s="57">
        <v>15</v>
      </c>
      <c r="X83" s="57">
        <v>16.57</v>
      </c>
      <c r="Y83" s="59">
        <v>14.31</v>
      </c>
      <c r="Z83" s="59">
        <v>16.98</v>
      </c>
      <c r="AA83" s="70">
        <f t="shared" si="3"/>
        <v>1484.6441947565543</v>
      </c>
      <c r="AB83" s="57">
        <v>0.24</v>
      </c>
      <c r="AC83" s="61" t="s">
        <v>36</v>
      </c>
    </row>
    <row r="84" spans="21:29" x14ac:dyDescent="0.25">
      <c r="U84" s="55">
        <v>26</v>
      </c>
      <c r="V84" s="57">
        <v>14</v>
      </c>
      <c r="W84" s="57">
        <v>15</v>
      </c>
      <c r="X84" s="57">
        <v>16.64</v>
      </c>
      <c r="Y84" s="59">
        <v>14.31</v>
      </c>
      <c r="Z84" s="59">
        <v>16.98</v>
      </c>
      <c r="AA84" s="70">
        <f t="shared" si="3"/>
        <v>1487.2659176029963</v>
      </c>
      <c r="AB84" s="57">
        <v>1.1200000000000001</v>
      </c>
      <c r="AC84" s="62" t="s">
        <v>42</v>
      </c>
    </row>
    <row r="85" spans="21:29" x14ac:dyDescent="0.25">
      <c r="U85" s="55">
        <v>27</v>
      </c>
      <c r="V85" s="57">
        <v>14</v>
      </c>
      <c r="W85" s="57">
        <v>15</v>
      </c>
      <c r="X85" s="57">
        <v>16.899999999999999</v>
      </c>
      <c r="Y85" s="59">
        <v>14.31</v>
      </c>
      <c r="Z85" s="59">
        <v>16.98</v>
      </c>
      <c r="AA85" s="70">
        <f t="shared" si="3"/>
        <v>1497.003745318352</v>
      </c>
      <c r="AB85" s="57">
        <v>2.06</v>
      </c>
      <c r="AC85" s="43" t="s">
        <v>81</v>
      </c>
    </row>
    <row r="86" spans="21:29" x14ac:dyDescent="0.25">
      <c r="U86" s="55">
        <v>28</v>
      </c>
      <c r="V86" s="57">
        <v>15</v>
      </c>
      <c r="W86" s="57">
        <v>16</v>
      </c>
      <c r="X86" s="57">
        <v>17</v>
      </c>
      <c r="Y86" s="59">
        <v>16.98</v>
      </c>
      <c r="Z86" s="59">
        <v>18.95</v>
      </c>
      <c r="AA86" s="70">
        <f t="shared" si="3"/>
        <v>1501.0152284263959</v>
      </c>
      <c r="AB86" s="57">
        <v>0.34</v>
      </c>
      <c r="AC86" s="62" t="s">
        <v>87</v>
      </c>
    </row>
    <row r="87" spans="21:29" x14ac:dyDescent="0.25">
      <c r="U87" s="55">
        <v>29</v>
      </c>
      <c r="V87" s="57">
        <v>15</v>
      </c>
      <c r="W87" s="57">
        <v>16</v>
      </c>
      <c r="X87" s="57">
        <v>17.12</v>
      </c>
      <c r="Y87" s="59">
        <v>16.98</v>
      </c>
      <c r="Z87" s="59">
        <v>18.95</v>
      </c>
      <c r="AA87" s="70">
        <f t="shared" si="3"/>
        <v>1507.1065989847716</v>
      </c>
      <c r="AB87" s="57">
        <v>1.38</v>
      </c>
      <c r="AC87" s="63" t="s">
        <v>33</v>
      </c>
    </row>
    <row r="88" spans="21:29" x14ac:dyDescent="0.25">
      <c r="U88" s="55">
        <v>30</v>
      </c>
      <c r="V88" s="57">
        <v>15</v>
      </c>
      <c r="W88" s="57">
        <v>16</v>
      </c>
      <c r="X88" s="57">
        <v>17.27</v>
      </c>
      <c r="Y88" s="59">
        <v>16.98</v>
      </c>
      <c r="Z88" s="59">
        <v>18.95</v>
      </c>
      <c r="AA88" s="70">
        <f t="shared" si="3"/>
        <v>1514.7208121827412</v>
      </c>
      <c r="AB88" s="57">
        <v>0.43</v>
      </c>
      <c r="AC88" s="62" t="s">
        <v>45</v>
      </c>
    </row>
    <row r="89" spans="21:29" x14ac:dyDescent="0.25">
      <c r="U89" s="55">
        <v>31</v>
      </c>
      <c r="V89" s="57">
        <v>15</v>
      </c>
      <c r="W89" s="57">
        <v>16</v>
      </c>
      <c r="X89" s="57">
        <v>17.47</v>
      </c>
      <c r="Y89" s="59">
        <v>16.98</v>
      </c>
      <c r="Z89" s="59">
        <v>18.95</v>
      </c>
      <c r="AA89" s="70">
        <f t="shared" si="3"/>
        <v>1524.8730964467004</v>
      </c>
      <c r="AB89" s="57">
        <v>0.7</v>
      </c>
      <c r="AC89" s="64" t="s">
        <v>88</v>
      </c>
    </row>
    <row r="90" spans="21:29" x14ac:dyDescent="0.25">
      <c r="U90" s="55">
        <v>32</v>
      </c>
      <c r="V90" s="57">
        <v>15</v>
      </c>
      <c r="W90" s="57">
        <v>16</v>
      </c>
      <c r="X90" s="57">
        <v>17.82</v>
      </c>
      <c r="Y90" s="59">
        <v>16.98</v>
      </c>
      <c r="Z90" s="59">
        <v>18.95</v>
      </c>
      <c r="AA90" s="70">
        <f t="shared" si="3"/>
        <v>1542.6395939086294</v>
      </c>
      <c r="AB90" s="57">
        <v>0.22</v>
      </c>
      <c r="AC90" s="61" t="s">
        <v>36</v>
      </c>
    </row>
    <row r="91" spans="21:29" x14ac:dyDescent="0.25">
      <c r="U91" s="55">
        <v>33</v>
      </c>
      <c r="V91" s="57">
        <v>15</v>
      </c>
      <c r="W91" s="57">
        <v>16</v>
      </c>
      <c r="X91" s="57">
        <v>17.93</v>
      </c>
      <c r="Y91" s="59">
        <v>16.98</v>
      </c>
      <c r="Z91" s="59">
        <v>18.95</v>
      </c>
      <c r="AA91" s="70">
        <f t="shared" si="3"/>
        <v>1548.223350253807</v>
      </c>
      <c r="AB91" s="57">
        <v>0.26</v>
      </c>
      <c r="AC91" s="63" t="s">
        <v>89</v>
      </c>
    </row>
    <row r="92" spans="21:29" x14ac:dyDescent="0.25">
      <c r="U92" s="55">
        <v>34</v>
      </c>
      <c r="V92" s="57">
        <v>15</v>
      </c>
      <c r="W92" s="57">
        <v>16</v>
      </c>
      <c r="X92" s="57">
        <v>18.29</v>
      </c>
      <c r="Y92" s="59">
        <v>16.98</v>
      </c>
      <c r="Z92" s="59">
        <v>18.95</v>
      </c>
      <c r="AA92" s="70">
        <f t="shared" si="3"/>
        <v>1566.4974619289339</v>
      </c>
      <c r="AB92" s="57">
        <v>0.72</v>
      </c>
      <c r="AC92" s="63" t="s">
        <v>33</v>
      </c>
    </row>
    <row r="93" spans="21:29" x14ac:dyDescent="0.25">
      <c r="U93" s="55">
        <v>35</v>
      </c>
      <c r="V93" s="57">
        <v>15</v>
      </c>
      <c r="W93" s="57">
        <v>16</v>
      </c>
      <c r="X93" s="57">
        <v>18.87</v>
      </c>
      <c r="Y93" s="59">
        <v>16.98</v>
      </c>
      <c r="Z93" s="59">
        <v>18.95</v>
      </c>
      <c r="AA93" s="70">
        <f t="shared" si="3"/>
        <v>1595.9390862944163</v>
      </c>
      <c r="AB93" s="57">
        <v>4.24</v>
      </c>
      <c r="AC93" s="43" t="s">
        <v>19</v>
      </c>
    </row>
    <row r="94" spans="21:29" x14ac:dyDescent="0.25">
      <c r="U94" s="55">
        <v>36</v>
      </c>
      <c r="V94" s="57">
        <v>16</v>
      </c>
      <c r="W94" s="57">
        <v>17</v>
      </c>
      <c r="X94" s="57">
        <v>19.27</v>
      </c>
      <c r="Y94" s="59">
        <v>18.95</v>
      </c>
      <c r="Z94" s="59">
        <v>20.82</v>
      </c>
      <c r="AA94" s="70">
        <f t="shared" si="3"/>
        <v>1617.1122994652405</v>
      </c>
      <c r="AB94" s="57">
        <v>2.54</v>
      </c>
      <c r="AC94" s="43" t="s">
        <v>90</v>
      </c>
    </row>
    <row r="95" spans="21:29" x14ac:dyDescent="0.25">
      <c r="U95" s="55">
        <v>37</v>
      </c>
      <c r="V95" s="57">
        <v>16</v>
      </c>
      <c r="W95" s="57">
        <v>17</v>
      </c>
      <c r="X95" s="57">
        <v>19.350000000000001</v>
      </c>
      <c r="Y95" s="59">
        <v>18.95</v>
      </c>
      <c r="Z95" s="59">
        <v>20.82</v>
      </c>
      <c r="AA95" s="70">
        <f t="shared" si="3"/>
        <v>1621.3903743315509</v>
      </c>
      <c r="AB95" s="57">
        <v>0.36</v>
      </c>
      <c r="AC95" s="43" t="s">
        <v>67</v>
      </c>
    </row>
    <row r="96" spans="21:29" x14ac:dyDescent="0.25">
      <c r="U96" s="55">
        <v>38</v>
      </c>
      <c r="V96" s="57">
        <v>16</v>
      </c>
      <c r="W96" s="57">
        <v>17</v>
      </c>
      <c r="X96" s="57">
        <v>20.21</v>
      </c>
      <c r="Y96" s="59">
        <v>18.95</v>
      </c>
      <c r="Z96" s="59">
        <v>20.82</v>
      </c>
      <c r="AA96" s="70">
        <f t="shared" si="3"/>
        <v>1667.3796791443851</v>
      </c>
      <c r="AB96" s="57">
        <v>0.34</v>
      </c>
      <c r="AC96" s="43" t="s">
        <v>97</v>
      </c>
    </row>
    <row r="97" spans="21:29" x14ac:dyDescent="0.25">
      <c r="U97" s="55">
        <v>39</v>
      </c>
      <c r="V97" s="57">
        <v>16</v>
      </c>
      <c r="W97" s="57">
        <v>17</v>
      </c>
      <c r="X97" s="57">
        <v>20.68</v>
      </c>
      <c r="Y97" s="59">
        <v>18.95</v>
      </c>
      <c r="Z97" s="59">
        <v>20.82</v>
      </c>
      <c r="AA97" s="70">
        <f t="shared" si="3"/>
        <v>1692.5133689839572</v>
      </c>
      <c r="AB97" s="57">
        <v>14.15</v>
      </c>
      <c r="AC97" s="43" t="s">
        <v>81</v>
      </c>
    </row>
    <row r="98" spans="21:29" ht="30" x14ac:dyDescent="0.25">
      <c r="U98" s="55">
        <v>40</v>
      </c>
      <c r="V98" s="57">
        <v>17</v>
      </c>
      <c r="W98" s="57">
        <v>18</v>
      </c>
      <c r="X98" s="57">
        <v>20.85</v>
      </c>
      <c r="Y98" s="59">
        <v>20.82</v>
      </c>
      <c r="Z98" s="59">
        <v>22.53</v>
      </c>
      <c r="AA98" s="70">
        <f t="shared" si="3"/>
        <v>1701.7543859649124</v>
      </c>
      <c r="AB98" s="57">
        <v>5.81</v>
      </c>
      <c r="AC98" s="43" t="s">
        <v>50</v>
      </c>
    </row>
    <row r="99" spans="21:29" x14ac:dyDescent="0.25">
      <c r="U99" s="55">
        <v>41</v>
      </c>
      <c r="V99" s="57">
        <v>17</v>
      </c>
      <c r="W99" s="57">
        <v>18</v>
      </c>
      <c r="X99" s="57">
        <v>21.11</v>
      </c>
      <c r="Y99" s="59">
        <v>20.82</v>
      </c>
      <c r="Z99" s="59">
        <v>22.53</v>
      </c>
      <c r="AA99" s="70">
        <f t="shared" si="3"/>
        <v>1716.9590643274853</v>
      </c>
      <c r="AB99" s="57">
        <v>1.04</v>
      </c>
      <c r="AC99" s="61" t="s">
        <v>36</v>
      </c>
    </row>
    <row r="100" spans="21:29" x14ac:dyDescent="0.25">
      <c r="U100" s="55">
        <v>42</v>
      </c>
      <c r="V100" s="57">
        <v>17</v>
      </c>
      <c r="W100" s="57">
        <v>18</v>
      </c>
      <c r="X100" s="57">
        <v>21.28</v>
      </c>
      <c r="Y100" s="59">
        <v>20.82</v>
      </c>
      <c r="Z100" s="59">
        <v>22.53</v>
      </c>
      <c r="AA100" s="70">
        <f t="shared" si="3"/>
        <v>1726.9005847953217</v>
      </c>
      <c r="AB100" s="57">
        <v>22.07</v>
      </c>
      <c r="AC100" s="43" t="s">
        <v>98</v>
      </c>
    </row>
    <row r="101" spans="21:29" x14ac:dyDescent="0.25">
      <c r="U101" s="55">
        <v>43</v>
      </c>
      <c r="V101" s="57">
        <v>18</v>
      </c>
      <c r="W101" s="57">
        <v>19</v>
      </c>
      <c r="X101" s="57">
        <v>21.6</v>
      </c>
      <c r="Y101" s="55">
        <v>22.53</v>
      </c>
      <c r="Z101" s="55">
        <v>24.23</v>
      </c>
      <c r="AA101" s="70">
        <f t="shared" si="3"/>
        <v>1745.2941176470588</v>
      </c>
      <c r="AB101" s="57">
        <v>1.63</v>
      </c>
      <c r="AC101" s="43" t="s">
        <v>99</v>
      </c>
    </row>
    <row r="102" spans="21:29" x14ac:dyDescent="0.25">
      <c r="U102" s="55">
        <v>44</v>
      </c>
      <c r="V102" s="57">
        <v>18</v>
      </c>
      <c r="W102" s="57">
        <v>19</v>
      </c>
      <c r="X102" s="57">
        <v>22.51</v>
      </c>
      <c r="Y102" s="55">
        <v>22.53</v>
      </c>
      <c r="Z102" s="55">
        <v>24.23</v>
      </c>
      <c r="AA102" s="70">
        <f t="shared" si="3"/>
        <v>1798.8235294117646</v>
      </c>
      <c r="AB102" s="57">
        <v>1.6</v>
      </c>
      <c r="AC102" s="43" t="s">
        <v>52</v>
      </c>
    </row>
    <row r="103" spans="21:29" x14ac:dyDescent="0.25">
      <c r="U103" s="55">
        <v>45</v>
      </c>
      <c r="V103" s="57">
        <v>18</v>
      </c>
      <c r="W103" s="57">
        <v>19</v>
      </c>
      <c r="X103" s="57">
        <v>22.66</v>
      </c>
      <c r="Y103" s="55">
        <v>22.53</v>
      </c>
      <c r="Z103" s="55">
        <v>24.23</v>
      </c>
      <c r="AA103" s="70">
        <f t="shared" si="3"/>
        <v>1807.6470588235293</v>
      </c>
      <c r="AB103" s="57">
        <v>0.31</v>
      </c>
      <c r="AC103" s="43" t="s">
        <v>69</v>
      </c>
    </row>
    <row r="104" spans="21:29" x14ac:dyDescent="0.25">
      <c r="U104" s="55">
        <v>46</v>
      </c>
      <c r="V104" s="57">
        <v>18</v>
      </c>
      <c r="W104" s="57">
        <v>19</v>
      </c>
      <c r="X104" s="57">
        <v>23.77</v>
      </c>
      <c r="Y104" s="55">
        <v>22.53</v>
      </c>
      <c r="Z104" s="55">
        <v>24.23</v>
      </c>
      <c r="AA104" s="70">
        <f t="shared" si="3"/>
        <v>1872.9411764705883</v>
      </c>
      <c r="AB104" s="57">
        <v>0.44</v>
      </c>
      <c r="AC104" s="43" t="s">
        <v>54</v>
      </c>
    </row>
    <row r="105" spans="21:29" x14ac:dyDescent="0.25">
      <c r="U105" s="55">
        <v>47</v>
      </c>
      <c r="V105" s="57">
        <v>19</v>
      </c>
      <c r="W105" s="57">
        <v>20</v>
      </c>
      <c r="X105" s="57">
        <v>25.33</v>
      </c>
      <c r="Y105" s="55">
        <v>24.23</v>
      </c>
      <c r="Z105" s="55">
        <v>25.85</v>
      </c>
      <c r="AA105" s="70">
        <f t="shared" si="3"/>
        <v>1967.9012345679012</v>
      </c>
      <c r="AB105" s="57">
        <v>0.36</v>
      </c>
      <c r="AC105" s="43" t="s">
        <v>55</v>
      </c>
    </row>
    <row r="106" spans="21:29" x14ac:dyDescent="0.25">
      <c r="U106" s="55">
        <v>48</v>
      </c>
      <c r="V106" s="57">
        <v>19</v>
      </c>
      <c r="W106" s="57">
        <v>20</v>
      </c>
      <c r="X106" s="57">
        <v>25.83</v>
      </c>
      <c r="Y106" s="55">
        <v>24.23</v>
      </c>
      <c r="Z106" s="55">
        <v>25.85</v>
      </c>
      <c r="AA106" s="70">
        <f t="shared" si="3"/>
        <v>1998.7654320987651</v>
      </c>
      <c r="AB106" s="57">
        <v>0.28999999999999998</v>
      </c>
      <c r="AC106" s="43" t="s">
        <v>91</v>
      </c>
    </row>
    <row r="107" spans="21:29" x14ac:dyDescent="0.25">
      <c r="U107" s="55"/>
      <c r="V107" s="57"/>
      <c r="W107" s="57"/>
      <c r="X107" s="57"/>
      <c r="Y107" s="57"/>
      <c r="Z107" s="57"/>
      <c r="AA107" s="70"/>
      <c r="AB107" s="55" t="s">
        <v>100</v>
      </c>
      <c r="AC107" s="62"/>
    </row>
  </sheetData>
  <mergeCells count="6">
    <mergeCell ref="U1:AC1"/>
    <mergeCell ref="U57:AC57"/>
    <mergeCell ref="C1:I1"/>
    <mergeCell ref="A20:I20"/>
    <mergeCell ref="L1:S1"/>
    <mergeCell ref="L20:S20"/>
  </mergeCells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zoomScale="50" zoomScaleNormal="50" workbookViewId="0">
      <selection activeCell="T22" sqref="T22"/>
    </sheetView>
  </sheetViews>
  <sheetFormatPr defaultRowHeight="15" x14ac:dyDescent="0.25"/>
  <cols>
    <col min="1" max="1" width="4.42578125" customWidth="1"/>
    <col min="2" max="2" width="5.7109375" customWidth="1"/>
    <col min="3" max="3" width="6" customWidth="1"/>
    <col min="4" max="4" width="6.42578125" customWidth="1"/>
    <col min="5" max="5" width="7" customWidth="1"/>
    <col min="6" max="6" width="6.7109375" customWidth="1"/>
    <col min="9" max="9" width="28.85546875" customWidth="1"/>
    <col min="11" max="11" width="5.140625" customWidth="1"/>
    <col min="12" max="12" width="5.85546875" customWidth="1"/>
    <col min="13" max="13" width="5.5703125" customWidth="1"/>
    <col min="14" max="14" width="6.42578125" customWidth="1"/>
    <col min="15" max="15" width="7" customWidth="1"/>
    <col min="16" max="16" width="8.28515625" customWidth="1"/>
    <col min="19" max="19" width="35.42578125" customWidth="1"/>
    <col min="21" max="21" width="6.7109375" customWidth="1"/>
    <col min="22" max="23" width="7.28515625" customWidth="1"/>
    <col min="24" max="24" width="7.140625" customWidth="1"/>
    <col min="25" max="25" width="6.7109375" customWidth="1"/>
    <col min="26" max="26" width="7.140625" customWidth="1"/>
    <col min="29" max="29" width="31.42578125" customWidth="1"/>
  </cols>
  <sheetData>
    <row r="1" spans="1:29" ht="16.5" thickBot="1" x14ac:dyDescent="0.3">
      <c r="A1" s="98"/>
      <c r="B1" s="121" t="s">
        <v>121</v>
      </c>
      <c r="C1" s="121"/>
      <c r="D1" s="121"/>
      <c r="E1" s="121"/>
      <c r="F1" s="121"/>
      <c r="G1" s="121"/>
      <c r="H1" s="121"/>
      <c r="I1" s="122"/>
      <c r="M1" s="116" t="s">
        <v>123</v>
      </c>
      <c r="N1" s="116"/>
      <c r="O1" s="116"/>
      <c r="P1" s="116"/>
      <c r="Q1" s="116"/>
      <c r="R1" s="116"/>
      <c r="S1" s="117"/>
      <c r="U1" s="120" t="s">
        <v>125</v>
      </c>
      <c r="V1" s="120"/>
      <c r="W1" s="120"/>
      <c r="X1" s="120"/>
      <c r="Y1" s="120"/>
      <c r="Z1" s="120"/>
      <c r="AA1" s="120"/>
      <c r="AB1" s="120"/>
      <c r="AC1" s="120"/>
    </row>
    <row r="2" spans="1:29" ht="15.7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K2" s="2" t="s">
        <v>0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U2" s="72" t="s">
        <v>0</v>
      </c>
      <c r="V2" s="72" t="s">
        <v>1</v>
      </c>
      <c r="W2" s="72" t="s">
        <v>2</v>
      </c>
      <c r="X2" s="72" t="s">
        <v>5</v>
      </c>
      <c r="Y2" s="72" t="s">
        <v>3</v>
      </c>
      <c r="Z2" s="72" t="s">
        <v>4</v>
      </c>
      <c r="AA2" s="72" t="s">
        <v>6</v>
      </c>
      <c r="AB2" s="72" t="s">
        <v>7</v>
      </c>
      <c r="AC2" s="73" t="s">
        <v>8</v>
      </c>
    </row>
    <row r="3" spans="1:29" ht="15.75" x14ac:dyDescent="0.25">
      <c r="A3" s="4">
        <v>1</v>
      </c>
      <c r="B3" s="5">
        <v>10</v>
      </c>
      <c r="C3" s="5">
        <v>11</v>
      </c>
      <c r="D3" s="5">
        <v>4.51</v>
      </c>
      <c r="E3" s="5">
        <v>7.64</v>
      </c>
      <c r="F3" s="6">
        <v>5.96</v>
      </c>
      <c r="G3" s="7">
        <f t="shared" ref="G3:G11" si="0">100*B3+100*(F3-D3)/(E3-D3)</f>
        <v>1046.3258785942492</v>
      </c>
      <c r="H3" s="7">
        <v>0.06</v>
      </c>
      <c r="I3" s="7" t="s">
        <v>9</v>
      </c>
      <c r="K3" s="4">
        <v>1</v>
      </c>
      <c r="L3" s="5">
        <v>9</v>
      </c>
      <c r="M3" s="5">
        <v>10</v>
      </c>
      <c r="N3" s="5">
        <v>0.79</v>
      </c>
      <c r="O3" s="5">
        <v>4.51</v>
      </c>
      <c r="P3" s="6">
        <v>3.85</v>
      </c>
      <c r="Q3" s="9">
        <f t="shared" ref="Q3:Q24" si="1">100*L3+100*(P3-N3)/(O3-N3)</f>
        <v>982.25806451612902</v>
      </c>
      <c r="R3" s="10">
        <v>3.21</v>
      </c>
      <c r="S3" s="10" t="s">
        <v>21</v>
      </c>
      <c r="U3" s="74">
        <v>1</v>
      </c>
      <c r="V3" s="39">
        <v>9</v>
      </c>
      <c r="W3" s="39">
        <v>10</v>
      </c>
      <c r="X3" s="39">
        <v>5.93</v>
      </c>
      <c r="Y3" s="59">
        <v>4.16</v>
      </c>
      <c r="Z3" s="59">
        <v>6.03</v>
      </c>
      <c r="AA3" s="41">
        <f t="shared" ref="AA3:AA20" si="2">(100*V3)+100*(X3-Y3)/(Z3-Y3)</f>
        <v>994.65240641711227</v>
      </c>
      <c r="AB3" s="39">
        <v>0.48</v>
      </c>
      <c r="AC3" s="63" t="s">
        <v>79</v>
      </c>
    </row>
    <row r="4" spans="1:29" ht="15.75" x14ac:dyDescent="0.25">
      <c r="A4" s="4">
        <v>2</v>
      </c>
      <c r="B4" s="5">
        <v>10</v>
      </c>
      <c r="C4" s="5">
        <v>11</v>
      </c>
      <c r="D4" s="5">
        <v>4.51</v>
      </c>
      <c r="E4" s="5">
        <v>7.64</v>
      </c>
      <c r="F4" s="6">
        <v>6.77</v>
      </c>
      <c r="G4" s="7">
        <f t="shared" si="0"/>
        <v>1072.2044728434505</v>
      </c>
      <c r="H4" s="7">
        <v>0.03</v>
      </c>
      <c r="I4" s="7" t="s">
        <v>11</v>
      </c>
      <c r="K4" s="4">
        <v>2</v>
      </c>
      <c r="L4" s="5">
        <v>10</v>
      </c>
      <c r="M4" s="5">
        <v>11</v>
      </c>
      <c r="N4" s="5">
        <v>4.51</v>
      </c>
      <c r="O4" s="5">
        <v>7.64</v>
      </c>
      <c r="P4" s="6">
        <v>4.9000000000000004</v>
      </c>
      <c r="Q4" s="9">
        <f t="shared" si="1"/>
        <v>1012.4600638977636</v>
      </c>
      <c r="R4" s="10">
        <v>3.54</v>
      </c>
      <c r="S4" s="10" t="s">
        <v>23</v>
      </c>
      <c r="U4" s="74">
        <v>2</v>
      </c>
      <c r="V4" s="39">
        <v>11</v>
      </c>
      <c r="W4" s="39">
        <v>12</v>
      </c>
      <c r="X4" s="39">
        <v>8.7100000000000009</v>
      </c>
      <c r="Y4" s="59">
        <v>8.2100000000000009</v>
      </c>
      <c r="Z4" s="59">
        <v>10.43</v>
      </c>
      <c r="AA4" s="41">
        <f t="shared" si="2"/>
        <v>1122.5225225225224</v>
      </c>
      <c r="AB4" s="39">
        <v>5.89</v>
      </c>
      <c r="AC4" s="75" t="s">
        <v>30</v>
      </c>
    </row>
    <row r="5" spans="1:29" ht="15.75" x14ac:dyDescent="0.25">
      <c r="A5" s="4">
        <v>3</v>
      </c>
      <c r="B5" s="5">
        <v>13</v>
      </c>
      <c r="C5" s="5">
        <v>14</v>
      </c>
      <c r="D5" s="5">
        <v>12.83</v>
      </c>
      <c r="E5" s="5">
        <v>15.1</v>
      </c>
      <c r="F5" s="6">
        <v>13.24</v>
      </c>
      <c r="G5" s="7">
        <f t="shared" si="0"/>
        <v>1318.0616740088105</v>
      </c>
      <c r="H5" s="7">
        <v>99.61</v>
      </c>
      <c r="I5" s="7" t="s">
        <v>13</v>
      </c>
      <c r="K5" s="4">
        <v>3</v>
      </c>
      <c r="L5" s="5">
        <v>10</v>
      </c>
      <c r="M5" s="5">
        <v>11</v>
      </c>
      <c r="N5" s="5">
        <v>4.51</v>
      </c>
      <c r="O5" s="5">
        <v>7.64</v>
      </c>
      <c r="P5" s="6">
        <v>5.17</v>
      </c>
      <c r="Q5" s="9">
        <f t="shared" si="1"/>
        <v>1021.0862619808307</v>
      </c>
      <c r="R5" s="10">
        <v>0.18</v>
      </c>
      <c r="S5" s="10" t="s">
        <v>29</v>
      </c>
      <c r="U5" s="74">
        <v>3</v>
      </c>
      <c r="V5" s="39">
        <v>12</v>
      </c>
      <c r="W5" s="39">
        <v>13</v>
      </c>
      <c r="X5" s="39">
        <v>10.45</v>
      </c>
      <c r="Y5" s="59">
        <v>10.43</v>
      </c>
      <c r="Z5" s="59">
        <v>12.74</v>
      </c>
      <c r="AA5" s="41">
        <f t="shared" si="2"/>
        <v>1200.8658008658008</v>
      </c>
      <c r="AB5" s="39">
        <v>0.15</v>
      </c>
      <c r="AC5" s="43" t="s">
        <v>101</v>
      </c>
    </row>
    <row r="6" spans="1:29" ht="15.75" x14ac:dyDescent="0.25">
      <c r="A6" s="4">
        <v>4</v>
      </c>
      <c r="B6" s="5">
        <v>13</v>
      </c>
      <c r="C6" s="5">
        <v>14</v>
      </c>
      <c r="D6" s="5">
        <v>12.83</v>
      </c>
      <c r="E6" s="5">
        <v>15.1</v>
      </c>
      <c r="F6" s="6">
        <v>14.95</v>
      </c>
      <c r="G6" s="7">
        <f t="shared" si="0"/>
        <v>1393.3920704845814</v>
      </c>
      <c r="H6" s="7">
        <v>0.02</v>
      </c>
      <c r="I6" s="7" t="s">
        <v>15</v>
      </c>
      <c r="K6" s="4">
        <v>4</v>
      </c>
      <c r="L6" s="5">
        <v>10</v>
      </c>
      <c r="M6" s="5">
        <v>11</v>
      </c>
      <c r="N6" s="5">
        <v>4.51</v>
      </c>
      <c r="O6" s="5">
        <v>7.64</v>
      </c>
      <c r="P6" s="6">
        <v>5.63</v>
      </c>
      <c r="Q6" s="9">
        <f t="shared" si="1"/>
        <v>1035.782747603834</v>
      </c>
      <c r="R6" s="10">
        <v>3.71</v>
      </c>
      <c r="S6" s="10" t="s">
        <v>24</v>
      </c>
      <c r="U6" s="74">
        <v>4</v>
      </c>
      <c r="V6" s="39">
        <v>12</v>
      </c>
      <c r="W6" s="39">
        <v>13</v>
      </c>
      <c r="X6" s="39">
        <v>12.69</v>
      </c>
      <c r="Y6" s="59">
        <v>10.43</v>
      </c>
      <c r="Z6" s="59">
        <v>12.74</v>
      </c>
      <c r="AA6" s="41">
        <f t="shared" si="2"/>
        <v>1297.8354978354978</v>
      </c>
      <c r="AB6" s="39">
        <v>0.14000000000000001</v>
      </c>
      <c r="AC6" s="43" t="s">
        <v>27</v>
      </c>
    </row>
    <row r="7" spans="1:29" ht="15.75" x14ac:dyDescent="0.25">
      <c r="A7" s="4">
        <v>5</v>
      </c>
      <c r="B7" s="5">
        <v>14</v>
      </c>
      <c r="C7" s="5">
        <v>15</v>
      </c>
      <c r="D7" s="5">
        <v>15.1</v>
      </c>
      <c r="E7" s="5">
        <v>17.22</v>
      </c>
      <c r="F7" s="6">
        <v>15.51</v>
      </c>
      <c r="G7" s="7">
        <f t="shared" si="0"/>
        <v>1419.3396226415095</v>
      </c>
      <c r="H7" s="7">
        <v>0.06</v>
      </c>
      <c r="I7" s="7" t="s">
        <v>16</v>
      </c>
      <c r="K7" s="4">
        <v>5</v>
      </c>
      <c r="L7" s="5">
        <v>10</v>
      </c>
      <c r="M7" s="5">
        <v>11</v>
      </c>
      <c r="N7" s="5">
        <v>4.51</v>
      </c>
      <c r="O7" s="5">
        <v>7.64</v>
      </c>
      <c r="P7" s="6">
        <v>5.96</v>
      </c>
      <c r="Q7" s="9">
        <f t="shared" si="1"/>
        <v>1046.3258785942492</v>
      </c>
      <c r="R7" s="10">
        <v>28.72</v>
      </c>
      <c r="S7" s="10" t="s">
        <v>9</v>
      </c>
      <c r="U7" s="74">
        <v>5</v>
      </c>
      <c r="V7" s="39">
        <v>14</v>
      </c>
      <c r="W7" s="39">
        <v>15</v>
      </c>
      <c r="X7" s="39">
        <v>14.85</v>
      </c>
      <c r="Y7" s="59">
        <v>14.31</v>
      </c>
      <c r="Z7" s="59">
        <v>16.98</v>
      </c>
      <c r="AA7" s="41">
        <f t="shared" si="2"/>
        <v>1420.2247191011236</v>
      </c>
      <c r="AB7" s="39">
        <v>0.39</v>
      </c>
      <c r="AC7" s="43" t="s">
        <v>16</v>
      </c>
    </row>
    <row r="8" spans="1:29" ht="15.75" x14ac:dyDescent="0.25">
      <c r="A8" s="4">
        <v>6</v>
      </c>
      <c r="B8" s="5">
        <v>14</v>
      </c>
      <c r="C8" s="5">
        <v>15</v>
      </c>
      <c r="D8" s="5">
        <v>15.1</v>
      </c>
      <c r="E8" s="5">
        <v>17.22</v>
      </c>
      <c r="F8" s="6">
        <v>16.920000000000002</v>
      </c>
      <c r="G8" s="7">
        <f t="shared" si="0"/>
        <v>1485.8490566037738</v>
      </c>
      <c r="H8" s="7">
        <v>0.01</v>
      </c>
      <c r="I8" s="7" t="s">
        <v>17</v>
      </c>
      <c r="K8" s="4">
        <v>6</v>
      </c>
      <c r="L8" s="5">
        <v>10</v>
      </c>
      <c r="M8" s="5">
        <v>11</v>
      </c>
      <c r="N8" s="5">
        <v>4.51</v>
      </c>
      <c r="O8" s="5">
        <v>7.64</v>
      </c>
      <c r="P8" s="6">
        <v>6.77</v>
      </c>
      <c r="Q8" s="9">
        <f t="shared" si="1"/>
        <v>1072.2044728434505</v>
      </c>
      <c r="R8" s="10">
        <v>15.53</v>
      </c>
      <c r="S8" s="10" t="s">
        <v>11</v>
      </c>
      <c r="U8" s="74">
        <v>6</v>
      </c>
      <c r="V8" s="39">
        <v>14</v>
      </c>
      <c r="W8" s="39">
        <v>15</v>
      </c>
      <c r="X8" s="39">
        <v>16.079999999999998</v>
      </c>
      <c r="Y8" s="59">
        <v>14.31</v>
      </c>
      <c r="Z8" s="59">
        <v>16.98</v>
      </c>
      <c r="AA8" s="41">
        <f t="shared" si="2"/>
        <v>1466.2921348314605</v>
      </c>
      <c r="AB8" s="39">
        <v>0.1</v>
      </c>
      <c r="AC8" s="43" t="s">
        <v>85</v>
      </c>
    </row>
    <row r="9" spans="1:29" ht="15.75" x14ac:dyDescent="0.25">
      <c r="A9" s="8">
        <v>7</v>
      </c>
      <c r="B9" s="5">
        <v>15</v>
      </c>
      <c r="C9" s="5">
        <v>16</v>
      </c>
      <c r="D9" s="5">
        <v>17.22</v>
      </c>
      <c r="E9" s="5">
        <v>19.22</v>
      </c>
      <c r="F9" s="6">
        <v>18.97</v>
      </c>
      <c r="G9" s="7">
        <f t="shared" si="0"/>
        <v>1587.5</v>
      </c>
      <c r="H9" s="7">
        <v>0.05</v>
      </c>
      <c r="I9" s="7" t="s">
        <v>18</v>
      </c>
      <c r="K9" s="8">
        <v>7</v>
      </c>
      <c r="L9" s="5">
        <v>10</v>
      </c>
      <c r="M9" s="5">
        <v>11</v>
      </c>
      <c r="N9" s="5">
        <v>4.51</v>
      </c>
      <c r="O9" s="5">
        <v>7.64</v>
      </c>
      <c r="P9" s="6">
        <v>7.12</v>
      </c>
      <c r="Q9" s="9">
        <f t="shared" si="1"/>
        <v>1083.3865814696485</v>
      </c>
      <c r="R9" s="10">
        <v>8.15</v>
      </c>
      <c r="S9" s="10"/>
      <c r="U9" s="74">
        <v>7</v>
      </c>
      <c r="V9" s="39">
        <v>14</v>
      </c>
      <c r="W9" s="39">
        <v>15</v>
      </c>
      <c r="X9" s="39">
        <v>16.82</v>
      </c>
      <c r="Y9" s="59">
        <v>14.31</v>
      </c>
      <c r="Z9" s="59">
        <v>16.98</v>
      </c>
      <c r="AA9" s="41">
        <f t="shared" si="2"/>
        <v>1494.007490636704</v>
      </c>
      <c r="AB9" s="39">
        <v>0.2</v>
      </c>
      <c r="AC9" s="43" t="s">
        <v>42</v>
      </c>
    </row>
    <row r="10" spans="1:29" ht="15.75" x14ac:dyDescent="0.25">
      <c r="A10" s="8">
        <v>8</v>
      </c>
      <c r="B10" s="5">
        <v>15</v>
      </c>
      <c r="C10" s="5">
        <v>16</v>
      </c>
      <c r="D10" s="5">
        <v>17.22</v>
      </c>
      <c r="E10" s="5">
        <v>19.22</v>
      </c>
      <c r="F10" s="6">
        <v>19.07</v>
      </c>
      <c r="G10" s="7">
        <f t="shared" si="0"/>
        <v>1592.5</v>
      </c>
      <c r="H10" s="7">
        <v>0.04</v>
      </c>
      <c r="I10" s="7" t="s">
        <v>19</v>
      </c>
      <c r="K10" s="8">
        <v>8</v>
      </c>
      <c r="L10" s="5">
        <v>11</v>
      </c>
      <c r="M10" s="5">
        <v>12</v>
      </c>
      <c r="N10" s="5">
        <v>7.64</v>
      </c>
      <c r="O10" s="5">
        <v>10.24</v>
      </c>
      <c r="P10" s="6">
        <v>8.09</v>
      </c>
      <c r="Q10" s="9">
        <f t="shared" si="1"/>
        <v>1117.3076923076924</v>
      </c>
      <c r="R10" s="10">
        <v>0.15</v>
      </c>
      <c r="S10" s="10" t="s">
        <v>30</v>
      </c>
      <c r="U10" s="74">
        <v>8</v>
      </c>
      <c r="V10" s="39">
        <v>15</v>
      </c>
      <c r="W10" s="39">
        <v>16</v>
      </c>
      <c r="X10" s="39">
        <v>18.88</v>
      </c>
      <c r="Y10" s="59">
        <v>16.98</v>
      </c>
      <c r="Z10" s="59">
        <v>18.95</v>
      </c>
      <c r="AA10" s="41">
        <f t="shared" si="2"/>
        <v>1596.4467005076142</v>
      </c>
      <c r="AB10" s="39">
        <v>0.5</v>
      </c>
      <c r="AC10" s="43" t="s">
        <v>19</v>
      </c>
    </row>
    <row r="11" spans="1:29" ht="15.75" x14ac:dyDescent="0.25">
      <c r="A11" s="8">
        <v>9</v>
      </c>
      <c r="B11" s="5">
        <v>16</v>
      </c>
      <c r="C11" s="5">
        <v>17</v>
      </c>
      <c r="D11" s="5">
        <v>19.22</v>
      </c>
      <c r="E11" s="5">
        <v>21.07</v>
      </c>
      <c r="F11" s="6">
        <v>20.96</v>
      </c>
      <c r="G11" s="7">
        <f t="shared" si="0"/>
        <v>1694.0540540540542</v>
      </c>
      <c r="H11" s="7">
        <v>0.1</v>
      </c>
      <c r="I11" s="7" t="s">
        <v>20</v>
      </c>
      <c r="K11" s="8">
        <v>9</v>
      </c>
      <c r="L11" s="5">
        <v>11</v>
      </c>
      <c r="M11" s="5">
        <v>12</v>
      </c>
      <c r="N11" s="5">
        <v>7.64</v>
      </c>
      <c r="O11" s="5">
        <v>10.24</v>
      </c>
      <c r="P11" s="6">
        <v>8.43</v>
      </c>
      <c r="Q11" s="9">
        <f t="shared" si="1"/>
        <v>1130.3846153846155</v>
      </c>
      <c r="R11" s="10">
        <v>6.74</v>
      </c>
      <c r="S11" s="10" t="s">
        <v>25</v>
      </c>
      <c r="U11" s="74">
        <v>9</v>
      </c>
      <c r="V11" s="39">
        <v>16</v>
      </c>
      <c r="W11" s="39">
        <v>17</v>
      </c>
      <c r="X11" s="39">
        <v>19.29</v>
      </c>
      <c r="Y11" s="59">
        <v>18.95</v>
      </c>
      <c r="Z11" s="59">
        <v>20.82</v>
      </c>
      <c r="AA11" s="41">
        <f t="shared" si="2"/>
        <v>1618.1818181818182</v>
      </c>
      <c r="AB11" s="39">
        <v>1.93</v>
      </c>
      <c r="AC11" s="43" t="s">
        <v>67</v>
      </c>
    </row>
    <row r="12" spans="1:29" ht="30" x14ac:dyDescent="0.25">
      <c r="K12" s="8">
        <v>10</v>
      </c>
      <c r="L12" s="5">
        <v>11</v>
      </c>
      <c r="M12" s="5">
        <v>12</v>
      </c>
      <c r="N12" s="5">
        <v>7.64</v>
      </c>
      <c r="O12" s="5">
        <v>10.24</v>
      </c>
      <c r="P12" s="6">
        <v>9.56</v>
      </c>
      <c r="Q12" s="9">
        <f t="shared" si="1"/>
        <v>1173.8461538461538</v>
      </c>
      <c r="R12" s="10">
        <v>0.19</v>
      </c>
      <c r="S12" s="10" t="s">
        <v>26</v>
      </c>
      <c r="U12" s="74">
        <v>10</v>
      </c>
      <c r="V12" s="39">
        <v>16</v>
      </c>
      <c r="W12" s="39">
        <v>17</v>
      </c>
      <c r="X12" s="39">
        <v>20.82</v>
      </c>
      <c r="Y12" s="59">
        <v>18.95</v>
      </c>
      <c r="Z12" s="59">
        <v>20.82</v>
      </c>
      <c r="AA12" s="41">
        <f t="shared" si="2"/>
        <v>1700</v>
      </c>
      <c r="AB12" s="39">
        <v>80.87</v>
      </c>
      <c r="AC12" s="43" t="s">
        <v>50</v>
      </c>
    </row>
    <row r="13" spans="1:29" ht="15.75" x14ac:dyDescent="0.25">
      <c r="K13" s="8">
        <v>11</v>
      </c>
      <c r="L13" s="5">
        <v>11</v>
      </c>
      <c r="M13" s="5">
        <v>12</v>
      </c>
      <c r="N13" s="5">
        <v>7.64</v>
      </c>
      <c r="O13" s="5">
        <v>10.24</v>
      </c>
      <c r="P13" s="6">
        <v>9.98</v>
      </c>
      <c r="Q13" s="9">
        <f t="shared" si="1"/>
        <v>1190</v>
      </c>
      <c r="R13" s="10">
        <v>0.81</v>
      </c>
      <c r="S13" s="10" t="s">
        <v>14</v>
      </c>
      <c r="U13" s="74">
        <v>11</v>
      </c>
      <c r="V13" s="39">
        <v>17</v>
      </c>
      <c r="W13" s="39">
        <v>18</v>
      </c>
      <c r="X13" s="39">
        <v>20.93</v>
      </c>
      <c r="Y13" s="59">
        <v>20.82</v>
      </c>
      <c r="Z13" s="59">
        <v>22.53</v>
      </c>
      <c r="AA13" s="41">
        <f t="shared" si="2"/>
        <v>1706.4327485380118</v>
      </c>
      <c r="AB13" s="39">
        <v>5.95</v>
      </c>
      <c r="AC13" s="76" t="s">
        <v>36</v>
      </c>
    </row>
    <row r="14" spans="1:29" ht="15.75" x14ac:dyDescent="0.25">
      <c r="K14" s="8">
        <v>12</v>
      </c>
      <c r="L14" s="5">
        <v>12</v>
      </c>
      <c r="M14" s="5">
        <v>13</v>
      </c>
      <c r="N14" s="5">
        <v>10.24</v>
      </c>
      <c r="O14" s="5">
        <v>12.83</v>
      </c>
      <c r="P14" s="6">
        <v>12.56</v>
      </c>
      <c r="Q14" s="9">
        <f t="shared" si="1"/>
        <v>1289.5752895752896</v>
      </c>
      <c r="R14" s="10">
        <v>1.41</v>
      </c>
      <c r="S14" s="10" t="s">
        <v>27</v>
      </c>
      <c r="U14" s="74">
        <v>12</v>
      </c>
      <c r="V14" s="39">
        <v>17</v>
      </c>
      <c r="W14" s="39">
        <v>18</v>
      </c>
      <c r="X14" s="39">
        <v>21.15</v>
      </c>
      <c r="Y14" s="59">
        <v>20.82</v>
      </c>
      <c r="Z14" s="59">
        <v>22.53</v>
      </c>
      <c r="AA14" s="41">
        <f t="shared" si="2"/>
        <v>1719.2982456140351</v>
      </c>
      <c r="AB14" s="39">
        <v>0.33</v>
      </c>
      <c r="AC14" s="43" t="s">
        <v>98</v>
      </c>
    </row>
    <row r="15" spans="1:29" ht="15.75" x14ac:dyDescent="0.25">
      <c r="K15" s="8">
        <v>13</v>
      </c>
      <c r="L15" s="5">
        <v>13</v>
      </c>
      <c r="M15" s="5">
        <v>14</v>
      </c>
      <c r="N15" s="5">
        <v>12.83</v>
      </c>
      <c r="O15" s="5">
        <v>15.1</v>
      </c>
      <c r="P15" s="6">
        <v>12.86</v>
      </c>
      <c r="Q15" s="9">
        <f t="shared" si="1"/>
        <v>1301.3215859030836</v>
      </c>
      <c r="R15" s="10">
        <v>21.75</v>
      </c>
      <c r="S15" s="10" t="s">
        <v>28</v>
      </c>
      <c r="U15" s="74">
        <v>13</v>
      </c>
      <c r="V15" s="39">
        <v>17</v>
      </c>
      <c r="W15" s="39">
        <v>18</v>
      </c>
      <c r="X15" s="39">
        <v>21.42</v>
      </c>
      <c r="Y15" s="59">
        <v>20.82</v>
      </c>
      <c r="Z15" s="59">
        <v>22.53</v>
      </c>
      <c r="AA15" s="41">
        <f t="shared" si="2"/>
        <v>1735.0877192982457</v>
      </c>
      <c r="AB15" s="39">
        <v>1.39</v>
      </c>
      <c r="AC15" s="76" t="s">
        <v>36</v>
      </c>
    </row>
    <row r="16" spans="1:29" ht="15.75" x14ac:dyDescent="0.25">
      <c r="K16" s="8">
        <v>14</v>
      </c>
      <c r="L16" s="5">
        <v>13</v>
      </c>
      <c r="M16" s="5">
        <v>14</v>
      </c>
      <c r="N16" s="5">
        <v>12.83</v>
      </c>
      <c r="O16" s="5">
        <v>15.1</v>
      </c>
      <c r="P16" s="6">
        <v>13.22</v>
      </c>
      <c r="Q16" s="9">
        <f t="shared" si="1"/>
        <v>1317.1806167400882</v>
      </c>
      <c r="R16" s="10">
        <v>0.62</v>
      </c>
      <c r="S16" s="10" t="s">
        <v>31</v>
      </c>
      <c r="U16" s="74">
        <v>14</v>
      </c>
      <c r="V16" s="39">
        <v>17</v>
      </c>
      <c r="W16" s="39">
        <v>18</v>
      </c>
      <c r="X16" s="39">
        <v>21.62</v>
      </c>
      <c r="Y16" s="59">
        <v>20.82</v>
      </c>
      <c r="Z16" s="59">
        <v>22.53</v>
      </c>
      <c r="AA16" s="41">
        <f t="shared" si="2"/>
        <v>1746.7836257309941</v>
      </c>
      <c r="AB16" s="39">
        <v>0.71</v>
      </c>
      <c r="AC16" s="43" t="s">
        <v>99</v>
      </c>
    </row>
    <row r="17" spans="1:29" ht="16.5" thickBot="1" x14ac:dyDescent="0.3">
      <c r="A17" s="98"/>
      <c r="B17" s="114" t="s">
        <v>122</v>
      </c>
      <c r="C17" s="114"/>
      <c r="D17" s="114"/>
      <c r="E17" s="114"/>
      <c r="F17" s="114"/>
      <c r="G17" s="114"/>
      <c r="H17" s="114"/>
      <c r="I17" s="114"/>
      <c r="K17" s="8">
        <v>15</v>
      </c>
      <c r="L17" s="5">
        <v>13</v>
      </c>
      <c r="M17" s="5">
        <v>14</v>
      </c>
      <c r="N17" s="5">
        <v>12.83</v>
      </c>
      <c r="O17" s="5">
        <v>15.1</v>
      </c>
      <c r="P17" s="6">
        <v>13.42</v>
      </c>
      <c r="Q17" s="9">
        <f t="shared" si="1"/>
        <v>1325.9911894273127</v>
      </c>
      <c r="R17" s="10">
        <v>7.0000000000000007E-2</v>
      </c>
      <c r="S17" s="10" t="s">
        <v>13</v>
      </c>
      <c r="U17" s="74">
        <v>15</v>
      </c>
      <c r="V17" s="39">
        <v>17</v>
      </c>
      <c r="W17" s="39">
        <v>18</v>
      </c>
      <c r="X17" s="39">
        <v>22.53</v>
      </c>
      <c r="Y17" s="59">
        <v>20.82</v>
      </c>
      <c r="Z17" s="59">
        <v>22.53</v>
      </c>
      <c r="AA17" s="41">
        <f t="shared" si="2"/>
        <v>1800</v>
      </c>
      <c r="AB17" s="39">
        <v>0.33</v>
      </c>
      <c r="AC17" s="43" t="s">
        <v>52</v>
      </c>
    </row>
    <row r="18" spans="1:29" ht="15.75" x14ac:dyDescent="0.25">
      <c r="A18" s="2" t="s">
        <v>0</v>
      </c>
      <c r="B18" s="3" t="s">
        <v>1</v>
      </c>
      <c r="C18" s="3" t="s">
        <v>2</v>
      </c>
      <c r="D18" s="3" t="s">
        <v>5</v>
      </c>
      <c r="E18" s="3" t="s">
        <v>3</v>
      </c>
      <c r="F18" s="3" t="s">
        <v>4</v>
      </c>
      <c r="G18" s="3" t="s">
        <v>6</v>
      </c>
      <c r="H18" s="3" t="s">
        <v>7</v>
      </c>
      <c r="I18" s="3" t="s">
        <v>8</v>
      </c>
      <c r="K18" s="8">
        <v>16</v>
      </c>
      <c r="L18" s="5">
        <v>14</v>
      </c>
      <c r="M18" s="5">
        <v>15</v>
      </c>
      <c r="N18" s="5">
        <v>15.1</v>
      </c>
      <c r="O18" s="5">
        <v>17.22</v>
      </c>
      <c r="P18" s="6">
        <v>15.5</v>
      </c>
      <c r="Q18" s="9">
        <f t="shared" si="1"/>
        <v>1418.867924528302</v>
      </c>
      <c r="R18" s="10">
        <v>1.35</v>
      </c>
      <c r="S18" s="10" t="s">
        <v>16</v>
      </c>
      <c r="U18" s="74">
        <v>16</v>
      </c>
      <c r="V18" s="39">
        <v>18</v>
      </c>
      <c r="W18" s="39">
        <v>19</v>
      </c>
      <c r="X18" s="39">
        <v>22.68</v>
      </c>
      <c r="Y18" s="55">
        <v>22.53</v>
      </c>
      <c r="Z18" s="55">
        <v>24.23</v>
      </c>
      <c r="AA18" s="41">
        <f t="shared" si="2"/>
        <v>1808.8235294117646</v>
      </c>
      <c r="AB18" s="39">
        <v>0.13</v>
      </c>
      <c r="AC18" s="43" t="s">
        <v>69</v>
      </c>
    </row>
    <row r="19" spans="1:29" ht="15.75" x14ac:dyDescent="0.25">
      <c r="A19" s="4">
        <v>1</v>
      </c>
      <c r="B19" s="4">
        <v>9</v>
      </c>
      <c r="C19" s="4">
        <v>10</v>
      </c>
      <c r="D19" s="4">
        <v>1.45</v>
      </c>
      <c r="E19" s="4">
        <v>0.79</v>
      </c>
      <c r="F19" s="4">
        <v>4.51</v>
      </c>
      <c r="G19" s="7">
        <v>917.74193548387098</v>
      </c>
      <c r="H19" s="7">
        <v>6.37</v>
      </c>
      <c r="I19" s="7" t="s">
        <v>106</v>
      </c>
      <c r="K19" s="8">
        <v>17</v>
      </c>
      <c r="L19" s="5">
        <v>14</v>
      </c>
      <c r="M19" s="5">
        <v>15</v>
      </c>
      <c r="N19" s="5">
        <v>15.1</v>
      </c>
      <c r="O19" s="5">
        <v>17.22</v>
      </c>
      <c r="P19" s="6">
        <v>16.920000000000002</v>
      </c>
      <c r="Q19" s="9">
        <f t="shared" si="1"/>
        <v>1485.8490566037738</v>
      </c>
      <c r="R19" s="10">
        <v>0.77</v>
      </c>
      <c r="S19" s="10" t="s">
        <v>17</v>
      </c>
      <c r="U19" s="74">
        <v>17</v>
      </c>
      <c r="V19" s="39">
        <v>18</v>
      </c>
      <c r="W19" s="39">
        <v>19</v>
      </c>
      <c r="X19" s="39">
        <v>23.31</v>
      </c>
      <c r="Y19" s="55">
        <v>22.53</v>
      </c>
      <c r="Z19" s="55">
        <v>24.23</v>
      </c>
      <c r="AA19" s="41">
        <f t="shared" si="2"/>
        <v>1845.8823529411764</v>
      </c>
      <c r="AB19" s="39">
        <v>0.12</v>
      </c>
      <c r="AC19" s="76" t="s">
        <v>36</v>
      </c>
    </row>
    <row r="20" spans="1:29" ht="15.75" x14ac:dyDescent="0.25">
      <c r="A20" s="4">
        <v>2</v>
      </c>
      <c r="B20" s="4">
        <v>9</v>
      </c>
      <c r="C20" s="4">
        <v>10</v>
      </c>
      <c r="D20" s="4">
        <v>2.4900000000000002</v>
      </c>
      <c r="E20" s="4">
        <v>0.79</v>
      </c>
      <c r="F20" s="4">
        <v>4.51</v>
      </c>
      <c r="G20" s="7">
        <v>945.69892473118284</v>
      </c>
      <c r="H20" s="7">
        <v>0.85</v>
      </c>
      <c r="I20" s="7" t="s">
        <v>22</v>
      </c>
      <c r="K20" s="8">
        <v>18</v>
      </c>
      <c r="L20" s="5">
        <v>14</v>
      </c>
      <c r="M20" s="5">
        <v>15</v>
      </c>
      <c r="N20" s="5">
        <v>15.1</v>
      </c>
      <c r="O20" s="5">
        <v>17.22</v>
      </c>
      <c r="P20" s="6">
        <v>17.04</v>
      </c>
      <c r="Q20" s="9">
        <f t="shared" si="1"/>
        <v>1491.5094339622642</v>
      </c>
      <c r="R20" s="10">
        <v>0.13</v>
      </c>
      <c r="S20" s="10" t="s">
        <v>32</v>
      </c>
      <c r="U20" s="74">
        <v>18</v>
      </c>
      <c r="V20" s="39">
        <v>18</v>
      </c>
      <c r="W20" s="39">
        <v>19</v>
      </c>
      <c r="X20" s="39">
        <v>23.79</v>
      </c>
      <c r="Y20" s="55">
        <v>22.53</v>
      </c>
      <c r="Z20" s="55">
        <v>24.23</v>
      </c>
      <c r="AA20" s="41">
        <f t="shared" si="2"/>
        <v>1874.1176470588234</v>
      </c>
      <c r="AB20" s="39">
        <v>0.24</v>
      </c>
      <c r="AC20" s="43" t="s">
        <v>54</v>
      </c>
    </row>
    <row r="21" spans="1:29" ht="15.75" x14ac:dyDescent="0.25">
      <c r="A21" s="4">
        <v>3</v>
      </c>
      <c r="B21" s="4">
        <v>10</v>
      </c>
      <c r="C21" s="4">
        <v>11</v>
      </c>
      <c r="D21" s="4">
        <v>5.95</v>
      </c>
      <c r="E21" s="4">
        <v>4.51</v>
      </c>
      <c r="F21" s="4">
        <v>7.64</v>
      </c>
      <c r="G21" s="7">
        <v>1046.0063897763578</v>
      </c>
      <c r="H21" s="7">
        <v>0.31</v>
      </c>
      <c r="I21" s="7" t="s">
        <v>9</v>
      </c>
      <c r="K21" s="12">
        <v>19</v>
      </c>
      <c r="L21" s="5">
        <v>15</v>
      </c>
      <c r="M21" s="5">
        <v>16</v>
      </c>
      <c r="N21" s="5">
        <v>17.22</v>
      </c>
      <c r="O21" s="5">
        <v>19.22</v>
      </c>
      <c r="P21" s="6">
        <v>17.36</v>
      </c>
      <c r="Q21" s="9">
        <f t="shared" si="1"/>
        <v>1507</v>
      </c>
      <c r="R21" s="10">
        <v>0.17</v>
      </c>
      <c r="S21" s="10" t="s">
        <v>33</v>
      </c>
      <c r="U21" s="77"/>
      <c r="V21" s="78"/>
      <c r="W21" s="79"/>
      <c r="X21" s="79"/>
      <c r="Y21" s="79"/>
      <c r="Z21" s="79"/>
      <c r="AA21" s="80"/>
      <c r="AB21" s="79">
        <f>SUM(AB3:AB12,AB16:AB18,AB20,AB14)</f>
        <v>92.389999999999986</v>
      </c>
      <c r="AC21" s="81"/>
    </row>
    <row r="22" spans="1:29" ht="15.75" x14ac:dyDescent="0.25">
      <c r="A22" s="4">
        <v>4</v>
      </c>
      <c r="B22" s="4">
        <v>10</v>
      </c>
      <c r="C22" s="4">
        <v>11</v>
      </c>
      <c r="D22" s="4">
        <v>6.76</v>
      </c>
      <c r="E22" s="4">
        <v>4.51</v>
      </c>
      <c r="F22" s="4">
        <v>7.64</v>
      </c>
      <c r="G22" s="7">
        <v>1071.8849840255591</v>
      </c>
      <c r="H22" s="7">
        <v>0.48</v>
      </c>
      <c r="I22" s="7" t="s">
        <v>11</v>
      </c>
      <c r="K22" s="8">
        <v>20</v>
      </c>
      <c r="L22" s="5">
        <v>15</v>
      </c>
      <c r="M22" s="5">
        <v>16</v>
      </c>
      <c r="N22" s="5">
        <v>17.22</v>
      </c>
      <c r="O22" s="5">
        <v>19.22</v>
      </c>
      <c r="P22" s="6">
        <v>18.98</v>
      </c>
      <c r="Q22" s="9">
        <f t="shared" si="1"/>
        <v>1588</v>
      </c>
      <c r="R22" s="9">
        <v>0.21</v>
      </c>
      <c r="S22" s="10" t="s">
        <v>19</v>
      </c>
    </row>
    <row r="23" spans="1:29" ht="15.75" x14ac:dyDescent="0.25">
      <c r="A23" s="4">
        <v>5</v>
      </c>
      <c r="B23" s="4">
        <v>11</v>
      </c>
      <c r="C23" s="4">
        <v>12</v>
      </c>
      <c r="D23" s="4">
        <v>9.5399999999999991</v>
      </c>
      <c r="E23" s="4">
        <v>7.64</v>
      </c>
      <c r="F23" s="4">
        <v>10.24</v>
      </c>
      <c r="G23" s="7">
        <v>1173.0769230769231</v>
      </c>
      <c r="H23" s="7">
        <v>0.04</v>
      </c>
      <c r="I23" s="7" t="s">
        <v>10</v>
      </c>
      <c r="K23" s="12">
        <v>21</v>
      </c>
      <c r="L23" s="5">
        <v>16</v>
      </c>
      <c r="M23" s="5">
        <v>17</v>
      </c>
      <c r="N23" s="5">
        <v>19.22</v>
      </c>
      <c r="O23" s="5">
        <v>21.07</v>
      </c>
      <c r="P23" s="6">
        <v>20.32</v>
      </c>
      <c r="Q23" s="9">
        <f t="shared" si="1"/>
        <v>1659.4594594594596</v>
      </c>
      <c r="R23" s="9">
        <v>0.06</v>
      </c>
      <c r="S23" s="10" t="s">
        <v>34</v>
      </c>
      <c r="U23" s="120" t="s">
        <v>126</v>
      </c>
      <c r="V23" s="120"/>
      <c r="W23" s="120"/>
      <c r="X23" s="120"/>
      <c r="Y23" s="120"/>
      <c r="Z23" s="120"/>
      <c r="AA23" s="120"/>
      <c r="AB23" s="120"/>
      <c r="AC23" s="120"/>
    </row>
    <row r="24" spans="1:29" ht="15.75" x14ac:dyDescent="0.25">
      <c r="A24" s="4">
        <v>6</v>
      </c>
      <c r="B24" s="4">
        <v>11</v>
      </c>
      <c r="C24" s="4">
        <v>12</v>
      </c>
      <c r="D24" s="4">
        <v>9.9600000000000009</v>
      </c>
      <c r="E24" s="4">
        <v>7.64</v>
      </c>
      <c r="F24" s="4">
        <v>10.24</v>
      </c>
      <c r="G24" s="7">
        <v>1189.2307692307693</v>
      </c>
      <c r="H24" s="7">
        <v>0.21</v>
      </c>
      <c r="I24" s="7" t="s">
        <v>12</v>
      </c>
      <c r="K24" s="8">
        <v>22</v>
      </c>
      <c r="L24" s="5">
        <v>16</v>
      </c>
      <c r="M24" s="5">
        <v>17</v>
      </c>
      <c r="N24" s="5">
        <v>19.22</v>
      </c>
      <c r="O24" s="5">
        <v>21.07</v>
      </c>
      <c r="P24" s="6">
        <v>20.97</v>
      </c>
      <c r="Q24" s="9">
        <f t="shared" si="1"/>
        <v>1694.5945945945946</v>
      </c>
      <c r="R24" s="9">
        <v>2.54</v>
      </c>
      <c r="S24" s="10" t="s">
        <v>20</v>
      </c>
      <c r="U24" s="82" t="s">
        <v>0</v>
      </c>
      <c r="V24" s="82" t="s">
        <v>1</v>
      </c>
      <c r="W24" s="82" t="s">
        <v>2</v>
      </c>
      <c r="X24" s="82" t="s">
        <v>5</v>
      </c>
      <c r="Y24" s="82" t="s">
        <v>3</v>
      </c>
      <c r="Z24" s="82" t="s">
        <v>4</v>
      </c>
      <c r="AA24" s="82" t="s">
        <v>6</v>
      </c>
      <c r="AB24" s="82" t="s">
        <v>7</v>
      </c>
      <c r="AC24" s="83" t="s">
        <v>8</v>
      </c>
    </row>
    <row r="25" spans="1:29" ht="15.75" x14ac:dyDescent="0.25">
      <c r="A25" s="4">
        <v>7</v>
      </c>
      <c r="B25" s="4">
        <v>12</v>
      </c>
      <c r="C25" s="4">
        <v>13</v>
      </c>
      <c r="D25" s="4">
        <v>12.3</v>
      </c>
      <c r="E25" s="4">
        <v>10.24</v>
      </c>
      <c r="F25" s="4">
        <v>12.83</v>
      </c>
      <c r="G25" s="7">
        <v>1279.5366795366795</v>
      </c>
      <c r="H25" s="7">
        <v>88.86</v>
      </c>
      <c r="I25" s="7" t="s">
        <v>14</v>
      </c>
      <c r="R25" s="11">
        <f>SUM(R3:R24)</f>
        <v>100.00999999999998</v>
      </c>
      <c r="U25" s="84">
        <v>1</v>
      </c>
      <c r="V25" s="39">
        <v>9</v>
      </c>
      <c r="W25" s="39">
        <v>10</v>
      </c>
      <c r="X25" s="39">
        <v>4.1500000000000004</v>
      </c>
      <c r="Y25" s="59">
        <v>4.16</v>
      </c>
      <c r="Z25" s="59">
        <v>6.03</v>
      </c>
      <c r="AA25" s="41">
        <f t="shared" ref="AA25:AA49" si="3">(100*V25)+100*(X25-Y25)/(Z25-Y25)</f>
        <v>899.46524064171126</v>
      </c>
      <c r="AB25" s="39">
        <v>1.63</v>
      </c>
      <c r="AC25" s="76" t="s">
        <v>36</v>
      </c>
    </row>
    <row r="26" spans="1:29" ht="15.75" x14ac:dyDescent="0.25">
      <c r="A26" s="4">
        <v>8</v>
      </c>
      <c r="B26" s="4">
        <v>13</v>
      </c>
      <c r="C26" s="4">
        <v>14</v>
      </c>
      <c r="D26" s="4">
        <v>12.85</v>
      </c>
      <c r="E26" s="4">
        <v>12.83</v>
      </c>
      <c r="F26" s="4">
        <v>15.1</v>
      </c>
      <c r="G26" s="7">
        <v>1300.8810572687225</v>
      </c>
      <c r="H26" s="7">
        <v>0.64</v>
      </c>
      <c r="I26" s="7" t="s">
        <v>107</v>
      </c>
      <c r="U26" s="84">
        <v>2</v>
      </c>
      <c r="V26" s="39">
        <v>9</v>
      </c>
      <c r="W26" s="39">
        <v>10</v>
      </c>
      <c r="X26" s="39">
        <v>4.54</v>
      </c>
      <c r="Y26" s="59">
        <v>4.16</v>
      </c>
      <c r="Z26" s="59">
        <v>6.03</v>
      </c>
      <c r="AA26" s="41">
        <f t="shared" si="3"/>
        <v>920.3208556149732</v>
      </c>
      <c r="AB26" s="39">
        <v>0.55000000000000004</v>
      </c>
      <c r="AC26" s="43" t="s">
        <v>70</v>
      </c>
    </row>
    <row r="27" spans="1:29" ht="16.5" thickBot="1" x14ac:dyDescent="0.3">
      <c r="A27" s="4">
        <v>9</v>
      </c>
      <c r="B27" s="4">
        <v>13</v>
      </c>
      <c r="C27" s="4">
        <v>14</v>
      </c>
      <c r="D27" s="4">
        <v>13.41</v>
      </c>
      <c r="E27" s="4">
        <v>12.83</v>
      </c>
      <c r="F27" s="4">
        <v>15.1</v>
      </c>
      <c r="G27" s="7">
        <v>1325.5506607929515</v>
      </c>
      <c r="H27" s="7">
        <v>0.02</v>
      </c>
      <c r="I27" s="7" t="s">
        <v>13</v>
      </c>
      <c r="K27" s="99"/>
      <c r="L27" s="118" t="s">
        <v>124</v>
      </c>
      <c r="M27" s="118"/>
      <c r="N27" s="118"/>
      <c r="O27" s="118"/>
      <c r="P27" s="118"/>
      <c r="Q27" s="118"/>
      <c r="R27" s="118"/>
      <c r="S27" s="119"/>
      <c r="U27" s="84">
        <v>3</v>
      </c>
      <c r="V27" s="39">
        <v>10</v>
      </c>
      <c r="W27" s="39">
        <v>11</v>
      </c>
      <c r="X27" s="39">
        <v>7.05</v>
      </c>
      <c r="Y27" s="59">
        <v>6.03</v>
      </c>
      <c r="Z27" s="59">
        <v>8.2100000000000009</v>
      </c>
      <c r="AA27" s="41">
        <f t="shared" si="3"/>
        <v>1046.788990825688</v>
      </c>
      <c r="AB27" s="39">
        <v>1.64</v>
      </c>
      <c r="AC27" s="43" t="s">
        <v>9</v>
      </c>
    </row>
    <row r="28" spans="1:29" ht="15.75" x14ac:dyDescent="0.25">
      <c r="A28" s="4">
        <v>10</v>
      </c>
      <c r="B28" s="4">
        <v>13</v>
      </c>
      <c r="C28" s="4">
        <v>14</v>
      </c>
      <c r="D28" s="4">
        <v>14.93</v>
      </c>
      <c r="E28" s="4">
        <v>12.83</v>
      </c>
      <c r="F28" s="4">
        <v>15.1</v>
      </c>
      <c r="G28" s="7">
        <v>1392.5110132158591</v>
      </c>
      <c r="H28" s="7">
        <v>0.03</v>
      </c>
      <c r="I28" s="7" t="s">
        <v>15</v>
      </c>
      <c r="K28" s="2" t="s">
        <v>0</v>
      </c>
      <c r="L28" s="3" t="s">
        <v>1</v>
      </c>
      <c r="M28" s="3" t="s">
        <v>2</v>
      </c>
      <c r="N28" s="3" t="s">
        <v>3</v>
      </c>
      <c r="O28" s="3" t="s">
        <v>4</v>
      </c>
      <c r="P28" s="3" t="s">
        <v>5</v>
      </c>
      <c r="Q28" s="3" t="s">
        <v>6</v>
      </c>
      <c r="R28" s="3" t="s">
        <v>7</v>
      </c>
      <c r="S28" s="3" t="s">
        <v>8</v>
      </c>
      <c r="U28" s="84">
        <v>4</v>
      </c>
      <c r="V28" s="39">
        <v>11</v>
      </c>
      <c r="W28" s="39">
        <v>12</v>
      </c>
      <c r="X28" s="39">
        <v>8.6999999999999993</v>
      </c>
      <c r="Y28" s="59">
        <v>8.2100000000000009</v>
      </c>
      <c r="Z28" s="59">
        <v>10.43</v>
      </c>
      <c r="AA28" s="41">
        <f t="shared" si="3"/>
        <v>1122.0720720720719</v>
      </c>
      <c r="AB28" s="39">
        <v>16.03</v>
      </c>
      <c r="AC28" s="75" t="s">
        <v>30</v>
      </c>
    </row>
    <row r="29" spans="1:29" ht="15.75" x14ac:dyDescent="0.25">
      <c r="A29" s="4">
        <v>11</v>
      </c>
      <c r="B29" s="4">
        <v>14</v>
      </c>
      <c r="C29" s="4">
        <v>15</v>
      </c>
      <c r="D29" s="4">
        <v>15.49</v>
      </c>
      <c r="E29" s="4">
        <v>15.1</v>
      </c>
      <c r="F29" s="4">
        <v>17.22</v>
      </c>
      <c r="G29" s="7">
        <v>1418.3962264150944</v>
      </c>
      <c r="H29" s="7">
        <v>0.21</v>
      </c>
      <c r="I29" s="7" t="s">
        <v>77</v>
      </c>
      <c r="K29" s="4">
        <v>1</v>
      </c>
      <c r="L29" s="5">
        <v>9</v>
      </c>
      <c r="M29" s="5">
        <v>10</v>
      </c>
      <c r="N29" s="5">
        <v>1.42</v>
      </c>
      <c r="O29" s="5">
        <v>0.79</v>
      </c>
      <c r="P29" s="6">
        <v>4.51</v>
      </c>
      <c r="Q29" s="9">
        <v>916.93548387096769</v>
      </c>
      <c r="R29" s="10">
        <v>1.1100000000000001</v>
      </c>
      <c r="S29" s="10" t="s">
        <v>106</v>
      </c>
      <c r="U29" s="84">
        <v>5</v>
      </c>
      <c r="V29" s="39">
        <v>12</v>
      </c>
      <c r="W29" s="39">
        <v>13</v>
      </c>
      <c r="X29" s="39">
        <v>10.44</v>
      </c>
      <c r="Y29" s="59">
        <v>10.43</v>
      </c>
      <c r="Z29" s="59">
        <v>12.74</v>
      </c>
      <c r="AA29" s="41">
        <f t="shared" si="3"/>
        <v>1200.4329004329004</v>
      </c>
      <c r="AB29" s="39">
        <v>0.75</v>
      </c>
      <c r="AC29" s="43" t="s">
        <v>14</v>
      </c>
    </row>
    <row r="30" spans="1:29" ht="15.75" x14ac:dyDescent="0.25">
      <c r="A30" s="4">
        <v>12</v>
      </c>
      <c r="B30" s="4">
        <v>14</v>
      </c>
      <c r="C30" s="4">
        <v>15</v>
      </c>
      <c r="D30" s="4">
        <v>16.54</v>
      </c>
      <c r="E30" s="4">
        <v>15.1</v>
      </c>
      <c r="F30" s="4">
        <v>17.22</v>
      </c>
      <c r="G30" s="7">
        <v>1467.9245283018868</v>
      </c>
      <c r="H30" s="7">
        <v>0.39</v>
      </c>
      <c r="I30" s="7" t="s">
        <v>22</v>
      </c>
      <c r="K30" s="4">
        <v>2</v>
      </c>
      <c r="L30" s="5">
        <v>10</v>
      </c>
      <c r="M30" s="5">
        <v>11</v>
      </c>
      <c r="N30" s="5">
        <v>4.91</v>
      </c>
      <c r="O30" s="5">
        <v>4.51</v>
      </c>
      <c r="P30" s="6">
        <v>7.64</v>
      </c>
      <c r="Q30" s="9">
        <v>1012.779552715655</v>
      </c>
      <c r="R30" s="10">
        <v>0.15</v>
      </c>
      <c r="S30" s="10" t="s">
        <v>23</v>
      </c>
      <c r="U30" s="84">
        <v>6</v>
      </c>
      <c r="V30" s="39">
        <v>12</v>
      </c>
      <c r="W30" s="39">
        <v>13</v>
      </c>
      <c r="X30" s="39">
        <v>11.5</v>
      </c>
      <c r="Y30" s="59">
        <v>10.43</v>
      </c>
      <c r="Z30" s="59">
        <v>12.74</v>
      </c>
      <c r="AA30" s="41">
        <f t="shared" si="3"/>
        <v>1246.3203463203463</v>
      </c>
      <c r="AB30" s="39">
        <v>0.41</v>
      </c>
      <c r="AC30" s="43" t="s">
        <v>102</v>
      </c>
    </row>
    <row r="31" spans="1:29" ht="15.75" x14ac:dyDescent="0.25">
      <c r="A31" s="4">
        <v>13</v>
      </c>
      <c r="B31" s="4">
        <v>14</v>
      </c>
      <c r="C31" s="4">
        <v>15</v>
      </c>
      <c r="D31" s="4">
        <v>16.91</v>
      </c>
      <c r="E31" s="4">
        <v>15.1</v>
      </c>
      <c r="F31" s="4">
        <v>17.22</v>
      </c>
      <c r="G31" s="7">
        <v>1485.3773584905662</v>
      </c>
      <c r="H31" s="7">
        <v>0.03</v>
      </c>
      <c r="I31" s="7" t="s">
        <v>17</v>
      </c>
      <c r="K31" s="4">
        <v>3</v>
      </c>
      <c r="L31" s="5">
        <v>10</v>
      </c>
      <c r="M31" s="5">
        <v>11</v>
      </c>
      <c r="N31" s="5">
        <v>5.63</v>
      </c>
      <c r="O31" s="5">
        <v>4.51</v>
      </c>
      <c r="P31" s="6">
        <v>7.64</v>
      </c>
      <c r="Q31" s="9">
        <v>1035.782747603834</v>
      </c>
      <c r="R31" s="10">
        <v>0.1</v>
      </c>
      <c r="S31" s="10" t="s">
        <v>24</v>
      </c>
      <c r="U31" s="84">
        <v>7</v>
      </c>
      <c r="V31" s="39">
        <v>12</v>
      </c>
      <c r="W31" s="39">
        <v>13</v>
      </c>
      <c r="X31" s="39">
        <v>11.82</v>
      </c>
      <c r="Y31" s="59">
        <v>10.43</v>
      </c>
      <c r="Z31" s="59">
        <v>12.74</v>
      </c>
      <c r="AA31" s="41">
        <f t="shared" si="3"/>
        <v>1260.1731601731601</v>
      </c>
      <c r="AB31" s="39">
        <v>0.27</v>
      </c>
      <c r="AC31" s="43" t="s">
        <v>103</v>
      </c>
    </row>
    <row r="32" spans="1:29" ht="15.75" x14ac:dyDescent="0.25">
      <c r="A32" s="4">
        <v>14</v>
      </c>
      <c r="B32" s="4">
        <v>15</v>
      </c>
      <c r="C32" s="4">
        <v>16</v>
      </c>
      <c r="D32" s="4">
        <v>17.350000000000001</v>
      </c>
      <c r="E32" s="4">
        <v>17.22</v>
      </c>
      <c r="F32" s="4">
        <v>19.22</v>
      </c>
      <c r="G32" s="7">
        <v>1506.5000000000002</v>
      </c>
      <c r="H32" s="7">
        <v>0.35</v>
      </c>
      <c r="I32" s="7" t="s">
        <v>33</v>
      </c>
      <c r="K32" s="4">
        <v>4</v>
      </c>
      <c r="L32" s="5">
        <v>10</v>
      </c>
      <c r="M32" s="5">
        <v>11</v>
      </c>
      <c r="N32" s="5">
        <v>5.95</v>
      </c>
      <c r="O32" s="5">
        <v>4.51</v>
      </c>
      <c r="P32" s="6">
        <v>7.64</v>
      </c>
      <c r="Q32" s="9">
        <v>1046.0063897763578</v>
      </c>
      <c r="R32" s="10">
        <v>0.46</v>
      </c>
      <c r="S32" s="10" t="s">
        <v>9</v>
      </c>
      <c r="U32" s="84">
        <v>8</v>
      </c>
      <c r="V32" s="39">
        <v>12</v>
      </c>
      <c r="W32" s="39">
        <v>13</v>
      </c>
      <c r="X32" s="39">
        <v>12.25</v>
      </c>
      <c r="Y32" s="59">
        <v>10.43</v>
      </c>
      <c r="Z32" s="59">
        <v>12.74</v>
      </c>
      <c r="AA32" s="41">
        <f t="shared" si="3"/>
        <v>1278.7878787878788</v>
      </c>
      <c r="AB32" s="39">
        <v>0.24</v>
      </c>
      <c r="AC32" s="43" t="s">
        <v>27</v>
      </c>
    </row>
    <row r="33" spans="1:29" ht="15.75" x14ac:dyDescent="0.25">
      <c r="A33" s="4">
        <v>15</v>
      </c>
      <c r="B33" s="4">
        <v>15</v>
      </c>
      <c r="C33" s="4">
        <v>16</v>
      </c>
      <c r="D33" s="4">
        <v>18.97</v>
      </c>
      <c r="E33" s="4">
        <v>17.22</v>
      </c>
      <c r="F33" s="4">
        <v>19.22</v>
      </c>
      <c r="G33" s="7">
        <v>1587.5</v>
      </c>
      <c r="H33" s="7">
        <v>0.03</v>
      </c>
      <c r="I33" s="7" t="s">
        <v>18</v>
      </c>
      <c r="K33" s="4">
        <v>5</v>
      </c>
      <c r="L33" s="5">
        <v>11</v>
      </c>
      <c r="M33" s="5">
        <v>12</v>
      </c>
      <c r="N33" s="5">
        <v>6.77</v>
      </c>
      <c r="O33" s="5">
        <v>7.64</v>
      </c>
      <c r="P33" s="6">
        <v>10.24</v>
      </c>
      <c r="Q33" s="9">
        <v>1066.5384615384614</v>
      </c>
      <c r="R33" s="10">
        <v>0.66</v>
      </c>
      <c r="S33" s="10" t="s">
        <v>11</v>
      </c>
      <c r="U33" s="84">
        <v>9</v>
      </c>
      <c r="V33" s="39">
        <v>12</v>
      </c>
      <c r="W33" s="39">
        <v>13</v>
      </c>
      <c r="X33" s="39">
        <v>12.69</v>
      </c>
      <c r="Y33" s="59">
        <v>10.43</v>
      </c>
      <c r="Z33" s="59">
        <v>12.74</v>
      </c>
      <c r="AA33" s="41">
        <f t="shared" si="3"/>
        <v>1297.8354978354978</v>
      </c>
      <c r="AB33" s="39">
        <v>0.6</v>
      </c>
      <c r="AC33" s="43" t="s">
        <v>94</v>
      </c>
    </row>
    <row r="34" spans="1:29" ht="15.75" x14ac:dyDescent="0.25">
      <c r="A34" s="4">
        <v>16</v>
      </c>
      <c r="B34" s="4">
        <v>15</v>
      </c>
      <c r="C34" s="4">
        <v>16</v>
      </c>
      <c r="D34" s="4">
        <v>19.07</v>
      </c>
      <c r="E34" s="4">
        <v>17.22</v>
      </c>
      <c r="F34" s="4">
        <v>19.22</v>
      </c>
      <c r="G34" s="7">
        <v>1592.5</v>
      </c>
      <c r="H34" s="7">
        <v>0.03</v>
      </c>
      <c r="I34" s="7" t="s">
        <v>19</v>
      </c>
      <c r="K34" s="4">
        <v>6</v>
      </c>
      <c r="L34" s="5">
        <v>11</v>
      </c>
      <c r="M34" s="5">
        <v>12</v>
      </c>
      <c r="N34" s="5">
        <v>8.09</v>
      </c>
      <c r="O34" s="5">
        <v>7.64</v>
      </c>
      <c r="P34" s="6">
        <v>10.24</v>
      </c>
      <c r="Q34" s="9">
        <v>1117.3076923076924</v>
      </c>
      <c r="R34" s="10">
        <v>0.04</v>
      </c>
      <c r="S34" s="10" t="s">
        <v>30</v>
      </c>
      <c r="U34" s="84">
        <v>10</v>
      </c>
      <c r="V34" s="39">
        <v>13</v>
      </c>
      <c r="W34" s="39">
        <v>14</v>
      </c>
      <c r="X34" s="39">
        <v>13.26</v>
      </c>
      <c r="Y34" s="59">
        <v>12.74</v>
      </c>
      <c r="Z34" s="59">
        <v>14.31</v>
      </c>
      <c r="AA34" s="41">
        <f t="shared" si="3"/>
        <v>1333.1210191082803</v>
      </c>
      <c r="AB34" s="39">
        <v>0.18</v>
      </c>
      <c r="AC34" s="43" t="s">
        <v>95</v>
      </c>
    </row>
    <row r="35" spans="1:29" ht="15.75" x14ac:dyDescent="0.25">
      <c r="A35" s="4">
        <v>17</v>
      </c>
      <c r="B35" s="4">
        <v>16</v>
      </c>
      <c r="C35" s="4">
        <v>17</v>
      </c>
      <c r="D35" s="4">
        <v>20.96</v>
      </c>
      <c r="E35" s="4">
        <v>19.22</v>
      </c>
      <c r="F35" s="4">
        <v>21.07</v>
      </c>
      <c r="G35" s="7">
        <v>1694.0540540540542</v>
      </c>
      <c r="H35" s="7">
        <v>0.49</v>
      </c>
      <c r="I35" s="7" t="s">
        <v>81</v>
      </c>
      <c r="K35" s="4">
        <v>7</v>
      </c>
      <c r="L35" s="5">
        <v>11</v>
      </c>
      <c r="M35" s="5">
        <v>12</v>
      </c>
      <c r="N35" s="5">
        <v>8.2899999999999991</v>
      </c>
      <c r="O35" s="5">
        <v>7.64</v>
      </c>
      <c r="P35" s="6">
        <v>10.24</v>
      </c>
      <c r="Q35" s="9">
        <v>1125</v>
      </c>
      <c r="R35" s="10">
        <v>0.02</v>
      </c>
      <c r="S35" s="10" t="s">
        <v>25</v>
      </c>
      <c r="U35" s="84">
        <v>11</v>
      </c>
      <c r="V35" s="39">
        <v>14</v>
      </c>
      <c r="W35" s="39">
        <v>15</v>
      </c>
      <c r="X35" s="39">
        <v>14.78</v>
      </c>
      <c r="Y35" s="59">
        <v>14.31</v>
      </c>
      <c r="Z35" s="59">
        <v>16.98</v>
      </c>
      <c r="AA35" s="41">
        <f t="shared" si="3"/>
        <v>1417.6029962546816</v>
      </c>
      <c r="AB35" s="39">
        <v>0.08</v>
      </c>
      <c r="AC35" s="76" t="s">
        <v>36</v>
      </c>
    </row>
    <row r="36" spans="1:29" ht="15.75" x14ac:dyDescent="0.25">
      <c r="K36" s="4">
        <v>8</v>
      </c>
      <c r="L36" s="5">
        <v>11</v>
      </c>
      <c r="M36" s="5">
        <v>12</v>
      </c>
      <c r="N36" s="5">
        <v>9.58</v>
      </c>
      <c r="O36" s="5">
        <v>7.64</v>
      </c>
      <c r="P36" s="6">
        <v>10.24</v>
      </c>
      <c r="Q36" s="9">
        <v>1174.6153846153845</v>
      </c>
      <c r="R36" s="10">
        <v>1.66</v>
      </c>
      <c r="S36" s="10" t="s">
        <v>108</v>
      </c>
      <c r="U36" s="84">
        <v>12</v>
      </c>
      <c r="V36" s="39">
        <v>14</v>
      </c>
      <c r="W36" s="39">
        <v>15</v>
      </c>
      <c r="X36" s="39">
        <v>14.84</v>
      </c>
      <c r="Y36" s="59">
        <v>14.31</v>
      </c>
      <c r="Z36" s="59">
        <v>16.98</v>
      </c>
      <c r="AA36" s="41">
        <f t="shared" si="3"/>
        <v>1419.8501872659176</v>
      </c>
      <c r="AB36" s="39">
        <v>1.25</v>
      </c>
      <c r="AC36" s="43" t="s">
        <v>77</v>
      </c>
    </row>
    <row r="37" spans="1:29" ht="15.75" x14ac:dyDescent="0.25">
      <c r="K37" s="4">
        <v>9</v>
      </c>
      <c r="L37" s="5">
        <v>11</v>
      </c>
      <c r="M37" s="5">
        <v>12</v>
      </c>
      <c r="N37" s="5">
        <v>10.07</v>
      </c>
      <c r="O37" s="5">
        <v>7.64</v>
      </c>
      <c r="P37" s="6">
        <v>10.24</v>
      </c>
      <c r="Q37" s="9">
        <v>1193.4615384615386</v>
      </c>
      <c r="R37" s="10">
        <v>59.78</v>
      </c>
      <c r="S37" s="10" t="s">
        <v>14</v>
      </c>
      <c r="U37" s="84">
        <v>13</v>
      </c>
      <c r="V37" s="39">
        <v>14</v>
      </c>
      <c r="W37" s="39">
        <v>15</v>
      </c>
      <c r="X37" s="39">
        <v>16.079999999999998</v>
      </c>
      <c r="Y37" s="59">
        <v>14.31</v>
      </c>
      <c r="Z37" s="59">
        <v>16.98</v>
      </c>
      <c r="AA37" s="41">
        <f t="shared" si="3"/>
        <v>1466.2921348314605</v>
      </c>
      <c r="AB37" s="39">
        <v>0.46</v>
      </c>
      <c r="AC37" s="43" t="s">
        <v>104</v>
      </c>
    </row>
    <row r="38" spans="1:29" ht="15.75" x14ac:dyDescent="0.25">
      <c r="K38" s="4">
        <v>10</v>
      </c>
      <c r="L38" s="5">
        <v>12</v>
      </c>
      <c r="M38" s="5">
        <v>13</v>
      </c>
      <c r="N38" s="5">
        <v>12.55</v>
      </c>
      <c r="O38" s="5">
        <v>10.24</v>
      </c>
      <c r="P38" s="6">
        <v>12.83</v>
      </c>
      <c r="Q38" s="9">
        <v>1289.1891891891892</v>
      </c>
      <c r="R38" s="10">
        <v>0.09</v>
      </c>
      <c r="S38" s="10" t="s">
        <v>27</v>
      </c>
      <c r="U38" s="84">
        <v>14</v>
      </c>
      <c r="V38" s="39">
        <v>14</v>
      </c>
      <c r="W38" s="39">
        <v>15</v>
      </c>
      <c r="X38" s="39">
        <v>16.510000000000002</v>
      </c>
      <c r="Y38" s="59">
        <v>14.31</v>
      </c>
      <c r="Z38" s="59">
        <v>16.98</v>
      </c>
      <c r="AA38" s="41">
        <f t="shared" si="3"/>
        <v>1482.3970037453184</v>
      </c>
      <c r="AB38" s="39">
        <v>0.13</v>
      </c>
      <c r="AC38" s="43" t="s">
        <v>105</v>
      </c>
    </row>
    <row r="39" spans="1:29" ht="15.75" x14ac:dyDescent="0.25">
      <c r="K39" s="4">
        <v>11</v>
      </c>
      <c r="L39" s="5">
        <v>13</v>
      </c>
      <c r="M39" s="5">
        <v>14</v>
      </c>
      <c r="N39" s="5">
        <v>12.92</v>
      </c>
      <c r="O39" s="5">
        <v>12.83</v>
      </c>
      <c r="P39" s="6">
        <v>15.1</v>
      </c>
      <c r="Q39" s="9">
        <v>1303.964757709251</v>
      </c>
      <c r="R39" s="10">
        <v>34.770000000000003</v>
      </c>
      <c r="S39" s="10" t="s">
        <v>107</v>
      </c>
      <c r="U39" s="84">
        <v>15</v>
      </c>
      <c r="V39" s="39">
        <v>14</v>
      </c>
      <c r="W39" s="39">
        <v>15</v>
      </c>
      <c r="X39" s="39">
        <v>16.809999999999999</v>
      </c>
      <c r="Y39" s="59">
        <v>14.31</v>
      </c>
      <c r="Z39" s="59">
        <v>16.98</v>
      </c>
      <c r="AA39" s="41">
        <f t="shared" si="3"/>
        <v>1493.632958801498</v>
      </c>
      <c r="AB39" s="39">
        <v>0.51</v>
      </c>
      <c r="AC39" s="43" t="s">
        <v>32</v>
      </c>
    </row>
    <row r="40" spans="1:29" ht="15.75" x14ac:dyDescent="0.25">
      <c r="K40" s="4">
        <v>12</v>
      </c>
      <c r="L40" s="5">
        <v>13</v>
      </c>
      <c r="M40" s="5">
        <v>14</v>
      </c>
      <c r="N40" s="5">
        <v>13.42</v>
      </c>
      <c r="O40" s="5">
        <v>12.83</v>
      </c>
      <c r="P40" s="6">
        <v>15.1</v>
      </c>
      <c r="Q40" s="9">
        <v>1325.9911894273127</v>
      </c>
      <c r="R40" s="10">
        <v>0.02</v>
      </c>
      <c r="S40" s="10" t="s">
        <v>13</v>
      </c>
      <c r="U40" s="84">
        <v>16</v>
      </c>
      <c r="V40" s="39">
        <v>15</v>
      </c>
      <c r="W40" s="39">
        <v>16</v>
      </c>
      <c r="X40" s="39">
        <v>18.260000000000002</v>
      </c>
      <c r="Y40" s="59">
        <v>16.98</v>
      </c>
      <c r="Z40" s="59">
        <v>18.95</v>
      </c>
      <c r="AA40" s="41">
        <f t="shared" si="3"/>
        <v>1564.9746192893401</v>
      </c>
      <c r="AB40" s="39">
        <v>0.26</v>
      </c>
      <c r="AC40" s="43" t="s">
        <v>85</v>
      </c>
    </row>
    <row r="41" spans="1:29" ht="15.75" x14ac:dyDescent="0.25">
      <c r="K41" s="4">
        <v>13</v>
      </c>
      <c r="L41" s="5">
        <v>14</v>
      </c>
      <c r="M41" s="5">
        <v>15</v>
      </c>
      <c r="N41" s="5">
        <v>15.49</v>
      </c>
      <c r="O41" s="5">
        <v>15.1</v>
      </c>
      <c r="P41" s="6">
        <v>17.22</v>
      </c>
      <c r="Q41" s="9">
        <v>1418.3962264150944</v>
      </c>
      <c r="R41" s="10">
        <v>0.14000000000000001</v>
      </c>
      <c r="S41" s="10" t="s">
        <v>77</v>
      </c>
      <c r="U41" s="84">
        <v>17</v>
      </c>
      <c r="V41" s="39">
        <v>15</v>
      </c>
      <c r="W41" s="39">
        <v>16</v>
      </c>
      <c r="X41" s="39">
        <v>18.87</v>
      </c>
      <c r="Y41" s="59">
        <v>16.98</v>
      </c>
      <c r="Z41" s="59">
        <v>18.95</v>
      </c>
      <c r="AA41" s="41">
        <f t="shared" si="3"/>
        <v>1595.9390862944163</v>
      </c>
      <c r="AB41" s="39">
        <v>1.21</v>
      </c>
      <c r="AC41" s="43" t="s">
        <v>81</v>
      </c>
    </row>
    <row r="42" spans="1:29" ht="15.75" x14ac:dyDescent="0.25">
      <c r="K42" s="4">
        <v>14</v>
      </c>
      <c r="L42" s="5">
        <v>14</v>
      </c>
      <c r="M42" s="5">
        <v>15</v>
      </c>
      <c r="N42" s="5">
        <v>16.91</v>
      </c>
      <c r="O42" s="5">
        <v>15.1</v>
      </c>
      <c r="P42" s="6">
        <v>17.22</v>
      </c>
      <c r="Q42" s="9">
        <v>1485.3773584905662</v>
      </c>
      <c r="R42" s="10">
        <v>0.05</v>
      </c>
      <c r="S42" s="10" t="s">
        <v>17</v>
      </c>
      <c r="U42" s="84">
        <v>18</v>
      </c>
      <c r="V42" s="39">
        <v>16</v>
      </c>
      <c r="W42" s="39">
        <v>17</v>
      </c>
      <c r="X42" s="39">
        <v>19.28</v>
      </c>
      <c r="Y42" s="59">
        <v>18.95</v>
      </c>
      <c r="Z42" s="59">
        <v>20.82</v>
      </c>
      <c r="AA42" s="41">
        <f t="shared" si="3"/>
        <v>1617.6470588235295</v>
      </c>
      <c r="AB42" s="39">
        <v>2.68</v>
      </c>
      <c r="AC42" s="43" t="s">
        <v>67</v>
      </c>
    </row>
    <row r="43" spans="1:29" ht="15.75" x14ac:dyDescent="0.25">
      <c r="K43" s="4">
        <v>15</v>
      </c>
      <c r="L43" s="5">
        <v>14</v>
      </c>
      <c r="M43" s="5">
        <v>15</v>
      </c>
      <c r="N43" s="5">
        <v>17.04</v>
      </c>
      <c r="O43" s="5">
        <v>15.1</v>
      </c>
      <c r="P43" s="6">
        <v>17.22</v>
      </c>
      <c r="Q43" s="9">
        <v>1491.5094339622642</v>
      </c>
      <c r="R43" s="10">
        <v>0.02</v>
      </c>
      <c r="S43" s="10" t="s">
        <v>32</v>
      </c>
      <c r="U43" s="84">
        <v>19</v>
      </c>
      <c r="V43" s="39">
        <v>16</v>
      </c>
      <c r="W43" s="39">
        <v>17</v>
      </c>
      <c r="X43" s="39">
        <v>20.8</v>
      </c>
      <c r="Y43" s="59">
        <v>18.95</v>
      </c>
      <c r="Z43" s="59">
        <v>20.82</v>
      </c>
      <c r="AA43" s="41">
        <f t="shared" si="3"/>
        <v>1698.9304812834225</v>
      </c>
      <c r="AB43" s="39">
        <v>61.65</v>
      </c>
      <c r="AC43" s="43" t="s">
        <v>20</v>
      </c>
    </row>
    <row r="44" spans="1:29" ht="15.75" x14ac:dyDescent="0.25">
      <c r="K44" s="4">
        <v>16</v>
      </c>
      <c r="L44" s="5">
        <v>15</v>
      </c>
      <c r="M44" s="5">
        <v>16</v>
      </c>
      <c r="N44" s="5">
        <v>17.350000000000001</v>
      </c>
      <c r="O44" s="5">
        <v>17.22</v>
      </c>
      <c r="P44" s="6">
        <v>19.22</v>
      </c>
      <c r="Q44" s="9">
        <v>1506.5000000000002</v>
      </c>
      <c r="R44" s="10">
        <v>0.08</v>
      </c>
      <c r="S44" s="10" t="s">
        <v>33</v>
      </c>
      <c r="U44" s="84">
        <v>20</v>
      </c>
      <c r="V44" s="39">
        <v>17</v>
      </c>
      <c r="W44" s="39">
        <v>18</v>
      </c>
      <c r="X44" s="39">
        <v>21.14</v>
      </c>
      <c r="Y44" s="59">
        <v>20.82</v>
      </c>
      <c r="Z44" s="59">
        <v>22.53</v>
      </c>
      <c r="AA44" s="41">
        <f t="shared" si="3"/>
        <v>1718.7134502923977</v>
      </c>
      <c r="AB44" s="39">
        <v>0.24</v>
      </c>
      <c r="AC44" s="43" t="s">
        <v>98</v>
      </c>
    </row>
    <row r="45" spans="1:29" ht="15.75" x14ac:dyDescent="0.25">
      <c r="K45" s="4">
        <v>17</v>
      </c>
      <c r="L45" s="5">
        <v>15</v>
      </c>
      <c r="M45" s="5">
        <v>16</v>
      </c>
      <c r="N45" s="5">
        <v>18.989999999999998</v>
      </c>
      <c r="O45" s="5">
        <v>17.22</v>
      </c>
      <c r="P45" s="6">
        <v>19.22</v>
      </c>
      <c r="Q45" s="9">
        <v>1588.5</v>
      </c>
      <c r="R45" s="10">
        <v>0.04</v>
      </c>
      <c r="S45" s="10" t="s">
        <v>19</v>
      </c>
      <c r="U45" s="84">
        <v>21</v>
      </c>
      <c r="V45" s="39">
        <v>17</v>
      </c>
      <c r="W45" s="39">
        <v>18</v>
      </c>
      <c r="X45" s="39">
        <v>21.52</v>
      </c>
      <c r="Y45" s="59">
        <v>20.82</v>
      </c>
      <c r="Z45" s="59">
        <v>22.53</v>
      </c>
      <c r="AA45" s="41">
        <f t="shared" si="3"/>
        <v>1740.9356725146199</v>
      </c>
      <c r="AB45" s="39">
        <v>0.85</v>
      </c>
      <c r="AC45" s="76" t="s">
        <v>36</v>
      </c>
    </row>
    <row r="46" spans="1:29" ht="15.75" x14ac:dyDescent="0.25">
      <c r="K46" s="4">
        <v>18</v>
      </c>
      <c r="L46" s="5">
        <v>16</v>
      </c>
      <c r="M46" s="5">
        <v>17</v>
      </c>
      <c r="N46" s="5">
        <v>20.309999999999999</v>
      </c>
      <c r="O46" s="5">
        <v>19.22</v>
      </c>
      <c r="P46" s="6">
        <v>21.07</v>
      </c>
      <c r="Q46" s="9">
        <v>1658.918918918919</v>
      </c>
      <c r="R46" s="10">
        <v>0.01</v>
      </c>
      <c r="S46" s="10" t="s">
        <v>34</v>
      </c>
      <c r="U46" s="84">
        <v>22</v>
      </c>
      <c r="V46" s="39">
        <v>17</v>
      </c>
      <c r="W46" s="39">
        <v>18</v>
      </c>
      <c r="X46" s="39">
        <v>21.61</v>
      </c>
      <c r="Y46" s="59">
        <v>20.82</v>
      </c>
      <c r="Z46" s="59">
        <v>22.53</v>
      </c>
      <c r="AA46" s="41">
        <f t="shared" si="3"/>
        <v>1746.1988304093566</v>
      </c>
      <c r="AB46" s="39">
        <v>0.86</v>
      </c>
      <c r="AC46" s="43" t="s">
        <v>99</v>
      </c>
    </row>
    <row r="47" spans="1:29" ht="15.75" x14ac:dyDescent="0.25">
      <c r="K47" s="4">
        <v>19</v>
      </c>
      <c r="L47" s="5">
        <v>16</v>
      </c>
      <c r="M47" s="5">
        <v>17</v>
      </c>
      <c r="N47" s="5">
        <v>20.96</v>
      </c>
      <c r="O47" s="5">
        <v>19.22</v>
      </c>
      <c r="P47" s="6">
        <v>21.07</v>
      </c>
      <c r="Q47" s="9">
        <v>1694.0540540540542</v>
      </c>
      <c r="R47" s="10">
        <v>0.21</v>
      </c>
      <c r="S47" s="10" t="s">
        <v>81</v>
      </c>
      <c r="U47" s="84">
        <v>23</v>
      </c>
      <c r="V47" s="39">
        <v>17</v>
      </c>
      <c r="W47" s="39">
        <v>18</v>
      </c>
      <c r="X47" s="39">
        <v>22.52</v>
      </c>
      <c r="Y47" s="59">
        <v>20.82</v>
      </c>
      <c r="Z47" s="59">
        <v>22.53</v>
      </c>
      <c r="AA47" s="41">
        <f t="shared" si="3"/>
        <v>1799.4152046783624</v>
      </c>
      <c r="AB47" s="39">
        <v>0.44</v>
      </c>
      <c r="AC47" s="43" t="s">
        <v>52</v>
      </c>
    </row>
    <row r="48" spans="1:29" x14ac:dyDescent="0.25">
      <c r="U48" s="84">
        <v>24</v>
      </c>
      <c r="V48" s="39">
        <v>18</v>
      </c>
      <c r="W48" s="39">
        <v>19</v>
      </c>
      <c r="X48" s="39">
        <v>22.73</v>
      </c>
      <c r="Y48" s="55">
        <v>22.53</v>
      </c>
      <c r="Z48" s="55">
        <v>24.23</v>
      </c>
      <c r="AA48" s="41">
        <f t="shared" si="3"/>
        <v>1811.7647058823529</v>
      </c>
      <c r="AB48" s="39">
        <v>0.28000000000000003</v>
      </c>
      <c r="AC48" s="43" t="s">
        <v>69</v>
      </c>
    </row>
    <row r="49" spans="21:29" x14ac:dyDescent="0.25">
      <c r="U49" s="84">
        <v>25</v>
      </c>
      <c r="V49" s="39">
        <v>18</v>
      </c>
      <c r="W49" s="39">
        <v>19</v>
      </c>
      <c r="X49" s="39">
        <v>23.78</v>
      </c>
      <c r="Y49" s="55">
        <v>22.53</v>
      </c>
      <c r="Z49" s="55">
        <v>24.23</v>
      </c>
      <c r="AA49" s="41">
        <f t="shared" si="3"/>
        <v>1873.5294117647059</v>
      </c>
      <c r="AB49" s="39">
        <v>0.28999999999999998</v>
      </c>
      <c r="AC49" s="43" t="s">
        <v>54</v>
      </c>
    </row>
    <row r="50" spans="21:29" x14ac:dyDescent="0.25">
      <c r="U50" s="85"/>
      <c r="V50" s="79"/>
      <c r="W50" s="79"/>
      <c r="X50" s="79"/>
      <c r="Y50" s="79"/>
      <c r="Z50" s="79"/>
      <c r="AA50" s="80"/>
      <c r="AB50" s="79">
        <f>SUM(AB26:AB34,AB36:AB43,AB46:AB49,AB44)</f>
        <v>90.93</v>
      </c>
      <c r="AC50" s="81"/>
    </row>
  </sheetData>
  <mergeCells count="6">
    <mergeCell ref="L27:S27"/>
    <mergeCell ref="U1:AC1"/>
    <mergeCell ref="U23:AC23"/>
    <mergeCell ref="B1:I1"/>
    <mergeCell ref="B17:I17"/>
    <mergeCell ref="M1:S1"/>
  </mergeCells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 VOCs 2h after culture</vt:lpstr>
      <vt:lpstr>The VOC 4h after culture</vt:lpstr>
      <vt:lpstr>The VOCs 24h after culture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2017-08-04T12:03:36Z</dcterms:modified>
</cp:coreProperties>
</file>