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36" windowHeight="1140" activeTab="1"/>
  </bookViews>
  <sheets>
    <sheet name="PlotInfo" sheetId="5" r:id="rId1"/>
    <sheet name="Fig2" sheetId="3" r:id="rId2"/>
    <sheet name="Fig3" sheetId="28" r:id="rId3"/>
    <sheet name="Fig4" sheetId="29" r:id="rId4"/>
    <sheet name="Not used" sheetId="30" r:id="rId5"/>
  </sheets>
  <definedNames>
    <definedName name="_xlnm.Print_Area" localSheetId="0">PlotInfo!$A$1:$J$122</definedName>
  </definedNames>
  <calcPr calcId="152511"/>
</workbook>
</file>

<file path=xl/calcChain.xml><?xml version="1.0" encoding="utf-8"?>
<calcChain xmlns="http://schemas.openxmlformats.org/spreadsheetml/2006/main">
  <c r="L21" i="29" l="1"/>
  <c r="M21" i="29" s="1"/>
  <c r="L22" i="29"/>
  <c r="M22" i="29" s="1"/>
  <c r="R61" i="30"/>
  <c r="Q61" i="30"/>
  <c r="L61" i="30"/>
  <c r="M61" i="30" s="1"/>
  <c r="K61" i="30"/>
  <c r="J61" i="30"/>
  <c r="D61" i="30"/>
  <c r="C61" i="30"/>
  <c r="B61" i="30"/>
  <c r="R60" i="30"/>
  <c r="Q60" i="30"/>
  <c r="J60" i="30"/>
  <c r="D60" i="30"/>
  <c r="C60" i="30"/>
  <c r="B60" i="30"/>
  <c r="R59" i="30"/>
  <c r="Q59" i="30"/>
  <c r="J59" i="30"/>
  <c r="D59" i="30"/>
  <c r="C59" i="30"/>
  <c r="B59" i="30"/>
  <c r="R58" i="30"/>
  <c r="Q58" i="30"/>
  <c r="J58" i="30"/>
  <c r="D58" i="30"/>
  <c r="C58" i="30"/>
  <c r="B58" i="30"/>
  <c r="R57" i="30"/>
  <c r="Q57" i="30"/>
  <c r="J57" i="30"/>
  <c r="D57" i="30"/>
  <c r="C57" i="30"/>
  <c r="B57" i="30"/>
  <c r="R56" i="30"/>
  <c r="Q56" i="30"/>
  <c r="J56" i="30"/>
  <c r="D56" i="30"/>
  <c r="C56" i="30"/>
  <c r="B56" i="30"/>
  <c r="R55" i="30"/>
  <c r="Q55" i="30"/>
  <c r="M55" i="30"/>
  <c r="L55" i="30"/>
  <c r="K55" i="30"/>
  <c r="J55" i="30"/>
  <c r="D55" i="30"/>
  <c r="C55" i="30"/>
  <c r="B55" i="30"/>
  <c r="R54" i="30"/>
  <c r="Q54" i="30"/>
  <c r="M54" i="30"/>
  <c r="L54" i="30"/>
  <c r="K54" i="30"/>
  <c r="J54" i="30"/>
  <c r="D54" i="30"/>
  <c r="C54" i="30"/>
  <c r="B54" i="30"/>
  <c r="R53" i="30"/>
  <c r="Q53" i="30"/>
  <c r="M53" i="30"/>
  <c r="L53" i="30"/>
  <c r="K53" i="30"/>
  <c r="J53" i="30"/>
  <c r="D53" i="30"/>
  <c r="C53" i="30"/>
  <c r="B53" i="30"/>
  <c r="R52" i="30"/>
  <c r="Q52" i="30"/>
  <c r="M52" i="30"/>
  <c r="L52" i="30"/>
  <c r="K52" i="30"/>
  <c r="J52" i="30"/>
  <c r="D52" i="30"/>
  <c r="C52" i="30"/>
  <c r="B52" i="30"/>
  <c r="J51" i="30"/>
  <c r="D51" i="30"/>
  <c r="R50" i="30"/>
  <c r="Q50" i="30"/>
  <c r="K50" i="30"/>
  <c r="J50" i="30"/>
  <c r="D50" i="30"/>
  <c r="C50" i="30"/>
  <c r="B50" i="30"/>
  <c r="R49" i="30"/>
  <c r="Q49" i="30"/>
  <c r="K49" i="30"/>
  <c r="J49" i="30"/>
  <c r="D49" i="30"/>
  <c r="C49" i="30"/>
  <c r="B49" i="30"/>
  <c r="R48" i="30"/>
  <c r="Q48" i="30"/>
  <c r="K48" i="30"/>
  <c r="J48" i="30"/>
  <c r="D48" i="30"/>
  <c r="C48" i="30"/>
  <c r="B48" i="30"/>
  <c r="R47" i="30"/>
  <c r="Q47" i="30"/>
  <c r="K47" i="30"/>
  <c r="J47" i="30"/>
  <c r="D47" i="30"/>
  <c r="C47" i="30"/>
  <c r="B47" i="30"/>
  <c r="R46" i="30"/>
  <c r="Q46" i="30"/>
  <c r="K46" i="30"/>
  <c r="J46" i="30"/>
  <c r="D46" i="30"/>
  <c r="C46" i="30"/>
  <c r="B46" i="30"/>
  <c r="R45" i="30"/>
  <c r="Q45" i="30"/>
  <c r="K45" i="30"/>
  <c r="J45" i="30"/>
  <c r="D45" i="30"/>
  <c r="C45" i="30"/>
  <c r="B45" i="30"/>
  <c r="R44" i="30"/>
  <c r="Q44" i="30"/>
  <c r="K44" i="30"/>
  <c r="J44" i="30"/>
  <c r="D44" i="30"/>
  <c r="C44" i="30"/>
  <c r="B44" i="30"/>
  <c r="R43" i="30"/>
  <c r="Q43" i="30"/>
  <c r="K43" i="30"/>
  <c r="J43" i="30"/>
  <c r="D43" i="30"/>
  <c r="C43" i="30"/>
  <c r="B43" i="30"/>
  <c r="R42" i="30"/>
  <c r="Q42" i="30"/>
  <c r="K42" i="30"/>
  <c r="J42" i="30"/>
  <c r="D42" i="30"/>
  <c r="C42" i="30"/>
  <c r="B42" i="30"/>
  <c r="R41" i="30"/>
  <c r="Q41" i="30"/>
  <c r="K41" i="30"/>
  <c r="J41" i="30"/>
  <c r="D41" i="30"/>
  <c r="C41" i="30"/>
  <c r="B41" i="30"/>
  <c r="R40" i="30"/>
  <c r="Q40" i="30"/>
  <c r="K40" i="30"/>
  <c r="J40" i="30"/>
  <c r="D40" i="30"/>
  <c r="C40" i="30"/>
  <c r="B40" i="30"/>
  <c r="R39" i="30"/>
  <c r="Q39" i="30"/>
  <c r="K39" i="30"/>
  <c r="J39" i="30"/>
  <c r="D39" i="30"/>
  <c r="C39" i="30"/>
  <c r="B39" i="30"/>
  <c r="R38" i="30"/>
  <c r="Q38" i="30"/>
  <c r="K38" i="30"/>
  <c r="J38" i="30"/>
  <c r="D38" i="30"/>
  <c r="C38" i="30"/>
  <c r="B38" i="30"/>
  <c r="R37" i="30"/>
  <c r="Q37" i="30"/>
  <c r="K37" i="30"/>
  <c r="J37" i="30"/>
  <c r="D37" i="30"/>
  <c r="C37" i="30"/>
  <c r="B37" i="30"/>
  <c r="R36" i="30"/>
  <c r="Q36" i="30"/>
  <c r="K36" i="30"/>
  <c r="J36" i="30"/>
  <c r="D36" i="30"/>
  <c r="C36" i="30"/>
  <c r="B36" i="30"/>
  <c r="R35" i="30"/>
  <c r="Q35" i="30"/>
  <c r="K35" i="30"/>
  <c r="J35" i="30"/>
  <c r="D35" i="30"/>
  <c r="C35" i="30"/>
  <c r="B35" i="30"/>
  <c r="R34" i="30"/>
  <c r="Q34" i="30"/>
  <c r="K34" i="30"/>
  <c r="J34" i="30"/>
  <c r="D34" i="30"/>
  <c r="C34" i="30"/>
  <c r="B34" i="30"/>
  <c r="R33" i="30"/>
  <c r="Q33" i="30"/>
  <c r="K33" i="30"/>
  <c r="J33" i="30"/>
  <c r="D33" i="30"/>
  <c r="C33" i="30"/>
  <c r="B33" i="30"/>
  <c r="R32" i="30"/>
  <c r="Q32" i="30"/>
  <c r="K32" i="30"/>
  <c r="J32" i="30"/>
  <c r="D32" i="30"/>
  <c r="C32" i="30"/>
  <c r="B32" i="30"/>
  <c r="R31" i="30"/>
  <c r="Q31" i="30"/>
  <c r="K31" i="30"/>
  <c r="J31" i="30"/>
  <c r="D31" i="30"/>
  <c r="C31" i="30"/>
  <c r="B31" i="30"/>
  <c r="R30" i="30"/>
  <c r="Q30" i="30"/>
  <c r="K30" i="30"/>
  <c r="J30" i="30"/>
  <c r="D30" i="30"/>
  <c r="C30" i="30"/>
  <c r="B30" i="30"/>
  <c r="R29" i="30"/>
  <c r="Q29" i="30"/>
  <c r="K29" i="30"/>
  <c r="J29" i="30"/>
  <c r="D29" i="30"/>
  <c r="C29" i="30"/>
  <c r="B29" i="30"/>
  <c r="R28" i="30"/>
  <c r="Q28" i="30"/>
  <c r="K28" i="30"/>
  <c r="J28" i="30"/>
  <c r="D28" i="30"/>
  <c r="C28" i="30"/>
  <c r="B28" i="30"/>
  <c r="R27" i="30"/>
  <c r="Q27" i="30"/>
  <c r="K27" i="30"/>
  <c r="J27" i="30"/>
  <c r="D27" i="30"/>
  <c r="C27" i="30"/>
  <c r="B27" i="30"/>
  <c r="R26" i="30"/>
  <c r="Q26" i="30"/>
  <c r="K26" i="30"/>
  <c r="J26" i="30"/>
  <c r="D26" i="30"/>
  <c r="C26" i="30"/>
  <c r="B26" i="30"/>
  <c r="R25" i="30"/>
  <c r="Q25" i="30"/>
  <c r="K25" i="30"/>
  <c r="J25" i="30"/>
  <c r="D25" i="30"/>
  <c r="C25" i="30"/>
  <c r="B25" i="30"/>
  <c r="R24" i="30"/>
  <c r="Q24" i="30"/>
  <c r="K24" i="30"/>
  <c r="J24" i="30"/>
  <c r="D24" i="30"/>
  <c r="C24" i="30"/>
  <c r="B24" i="30"/>
  <c r="R23" i="30"/>
  <c r="Q23" i="30"/>
  <c r="K23" i="30"/>
  <c r="J23" i="30"/>
  <c r="D23" i="30"/>
  <c r="C23" i="30"/>
  <c r="B23" i="30"/>
  <c r="R22" i="30"/>
  <c r="Q22" i="30"/>
  <c r="K22" i="30"/>
  <c r="J22" i="30"/>
  <c r="D22" i="30"/>
  <c r="C22" i="30"/>
  <c r="B22" i="30"/>
  <c r="R21" i="30"/>
  <c r="Q21" i="30"/>
  <c r="K21" i="30"/>
  <c r="J21" i="30"/>
  <c r="D21" i="30"/>
  <c r="C21" i="30"/>
  <c r="B21" i="30"/>
  <c r="R20" i="30"/>
  <c r="Q20" i="30"/>
  <c r="K20" i="30"/>
  <c r="J20" i="30"/>
  <c r="D20" i="30"/>
  <c r="C20" i="30"/>
  <c r="B20" i="30"/>
  <c r="R19" i="30"/>
  <c r="Q19" i="30"/>
  <c r="K19" i="30"/>
  <c r="J19" i="30"/>
  <c r="D19" i="30"/>
  <c r="C19" i="30"/>
  <c r="B19" i="30"/>
  <c r="R18" i="30"/>
  <c r="Q18" i="30"/>
  <c r="K18" i="30"/>
  <c r="J18" i="30"/>
  <c r="D18" i="30"/>
  <c r="C18" i="30"/>
  <c r="B18" i="30"/>
  <c r="R17" i="30"/>
  <c r="Q17" i="30"/>
  <c r="K17" i="30"/>
  <c r="J17" i="30"/>
  <c r="D17" i="30"/>
  <c r="C17" i="30"/>
  <c r="B17" i="30"/>
  <c r="R16" i="30"/>
  <c r="Q16" i="30"/>
  <c r="K16" i="30"/>
  <c r="J16" i="30"/>
  <c r="D16" i="30"/>
  <c r="C16" i="30"/>
  <c r="B16" i="30"/>
  <c r="R15" i="30"/>
  <c r="Q15" i="30"/>
  <c r="K15" i="30"/>
  <c r="J15" i="30"/>
  <c r="D15" i="30"/>
  <c r="C15" i="30"/>
  <c r="B15" i="30"/>
  <c r="R14" i="30"/>
  <c r="Q14" i="30"/>
  <c r="K14" i="30"/>
  <c r="J14" i="30"/>
  <c r="D14" i="30"/>
  <c r="C14" i="30"/>
  <c r="B14" i="30"/>
  <c r="R13" i="30"/>
  <c r="Q13" i="30"/>
  <c r="K13" i="30"/>
  <c r="J13" i="30"/>
  <c r="D13" i="30"/>
  <c r="C13" i="30"/>
  <c r="B13" i="30"/>
  <c r="R12" i="30"/>
  <c r="Q12" i="30"/>
  <c r="K12" i="30"/>
  <c r="J12" i="30"/>
  <c r="D12" i="30"/>
  <c r="C12" i="30"/>
  <c r="B12" i="30"/>
  <c r="R11" i="30"/>
  <c r="Q11" i="30"/>
  <c r="K11" i="30"/>
  <c r="J11" i="30"/>
  <c r="D11" i="30"/>
  <c r="C11" i="30"/>
  <c r="B11" i="30"/>
  <c r="R10" i="30"/>
  <c r="Q10" i="30"/>
  <c r="K10" i="30"/>
  <c r="J10" i="30"/>
  <c r="D10" i="30"/>
  <c r="C10" i="30"/>
  <c r="B10" i="30"/>
  <c r="R9" i="30"/>
  <c r="Q9" i="30"/>
  <c r="K9" i="30"/>
  <c r="J9" i="30"/>
  <c r="D9" i="30"/>
  <c r="C9" i="30"/>
  <c r="B9" i="30"/>
  <c r="R8" i="30"/>
  <c r="Q8" i="30"/>
  <c r="L8" i="30"/>
  <c r="M8" i="30" s="1"/>
  <c r="K8" i="30"/>
  <c r="J8" i="30"/>
  <c r="D8" i="30"/>
  <c r="C8" i="30"/>
  <c r="B8" i="30"/>
  <c r="R7" i="30"/>
  <c r="Q7" i="30"/>
  <c r="L7" i="30"/>
  <c r="M7" i="30" s="1"/>
  <c r="K7" i="30"/>
  <c r="J7" i="30"/>
  <c r="D7" i="30"/>
  <c r="C7" i="30"/>
  <c r="B7" i="30"/>
  <c r="R6" i="30"/>
  <c r="Q6" i="30"/>
  <c r="L6" i="30"/>
  <c r="M6" i="30" s="1"/>
  <c r="K6" i="30"/>
  <c r="C6" i="30"/>
  <c r="B6" i="30"/>
  <c r="L10" i="29"/>
  <c r="M10" i="29" s="1"/>
  <c r="L11" i="29"/>
  <c r="M11" i="29"/>
  <c r="L12" i="29"/>
  <c r="M12" i="29" s="1"/>
  <c r="L13" i="29"/>
  <c r="M13" i="29"/>
  <c r="L14" i="29"/>
  <c r="M14" i="29" s="1"/>
  <c r="L15" i="29"/>
  <c r="M15" i="29"/>
  <c r="L16" i="29"/>
  <c r="M16" i="29" s="1"/>
  <c r="L17" i="29"/>
  <c r="M17" i="29"/>
  <c r="L18" i="29"/>
  <c r="M18" i="29" s="1"/>
  <c r="L19" i="29"/>
  <c r="M19" i="29"/>
  <c r="L20" i="29"/>
  <c r="M20" i="29" s="1"/>
  <c r="R61" i="29"/>
  <c r="Q61" i="29"/>
  <c r="M61" i="29"/>
  <c r="L61" i="29"/>
  <c r="K61" i="29"/>
  <c r="J61" i="29"/>
  <c r="D61" i="29"/>
  <c r="C61" i="29"/>
  <c r="B61" i="29"/>
  <c r="R60" i="29"/>
  <c r="Q60" i="29"/>
  <c r="J60" i="29"/>
  <c r="D60" i="29"/>
  <c r="C60" i="29"/>
  <c r="B60" i="29"/>
  <c r="R59" i="29"/>
  <c r="Q59" i="29"/>
  <c r="J59" i="29"/>
  <c r="D59" i="29"/>
  <c r="C59" i="29"/>
  <c r="B59" i="29"/>
  <c r="R58" i="29"/>
  <c r="Q58" i="29"/>
  <c r="J58" i="29"/>
  <c r="D58" i="29"/>
  <c r="C58" i="29"/>
  <c r="B58" i="29"/>
  <c r="R57" i="29"/>
  <c r="Q57" i="29"/>
  <c r="J57" i="29"/>
  <c r="D57" i="29"/>
  <c r="C57" i="29"/>
  <c r="B57" i="29"/>
  <c r="R56" i="29"/>
  <c r="Q56" i="29"/>
  <c r="J56" i="29"/>
  <c r="D56" i="29"/>
  <c r="C56" i="29"/>
  <c r="B56" i="29"/>
  <c r="R55" i="29"/>
  <c r="Q55" i="29"/>
  <c r="L55" i="29"/>
  <c r="M55" i="29" s="1"/>
  <c r="K55" i="29"/>
  <c r="J55" i="29"/>
  <c r="D55" i="29"/>
  <c r="C55" i="29"/>
  <c r="B55" i="29"/>
  <c r="R54" i="29"/>
  <c r="Q54" i="29"/>
  <c r="L54" i="29"/>
  <c r="M54" i="29" s="1"/>
  <c r="K54" i="29"/>
  <c r="J54" i="29"/>
  <c r="D54" i="29"/>
  <c r="C54" i="29"/>
  <c r="B54" i="29"/>
  <c r="R53" i="29"/>
  <c r="Q53" i="29"/>
  <c r="L53" i="29"/>
  <c r="M53" i="29" s="1"/>
  <c r="K53" i="29"/>
  <c r="J53" i="29"/>
  <c r="D53" i="29"/>
  <c r="C53" i="29"/>
  <c r="B53" i="29"/>
  <c r="R52" i="29"/>
  <c r="Q52" i="29"/>
  <c r="L52" i="29"/>
  <c r="M52" i="29" s="1"/>
  <c r="K52" i="29"/>
  <c r="J52" i="29"/>
  <c r="D52" i="29"/>
  <c r="C52" i="29"/>
  <c r="B52" i="29"/>
  <c r="J51" i="29"/>
  <c r="D51" i="29"/>
  <c r="R50" i="29"/>
  <c r="Q50" i="29"/>
  <c r="K50" i="29"/>
  <c r="J50" i="29"/>
  <c r="D50" i="29"/>
  <c r="C50" i="29"/>
  <c r="B50" i="29"/>
  <c r="R49" i="29"/>
  <c r="Q49" i="29"/>
  <c r="K49" i="29"/>
  <c r="J49" i="29"/>
  <c r="D49" i="29"/>
  <c r="C49" i="29"/>
  <c r="B49" i="29"/>
  <c r="R48" i="29"/>
  <c r="Q48" i="29"/>
  <c r="K48" i="29"/>
  <c r="J48" i="29"/>
  <c r="D48" i="29"/>
  <c r="C48" i="29"/>
  <c r="B48" i="29"/>
  <c r="R47" i="29"/>
  <c r="Q47" i="29"/>
  <c r="K47" i="29"/>
  <c r="J47" i="29"/>
  <c r="D47" i="29"/>
  <c r="C47" i="29"/>
  <c r="B47" i="29"/>
  <c r="R46" i="29"/>
  <c r="Q46" i="29"/>
  <c r="K46" i="29"/>
  <c r="J46" i="29"/>
  <c r="D46" i="29"/>
  <c r="C46" i="29"/>
  <c r="B46" i="29"/>
  <c r="R45" i="29"/>
  <c r="Q45" i="29"/>
  <c r="K45" i="29"/>
  <c r="J45" i="29"/>
  <c r="D45" i="29"/>
  <c r="C45" i="29"/>
  <c r="B45" i="29"/>
  <c r="R44" i="29"/>
  <c r="Q44" i="29"/>
  <c r="K44" i="29"/>
  <c r="J44" i="29"/>
  <c r="D44" i="29"/>
  <c r="C44" i="29"/>
  <c r="B44" i="29"/>
  <c r="R43" i="29"/>
  <c r="Q43" i="29"/>
  <c r="K43" i="29"/>
  <c r="J43" i="29"/>
  <c r="D43" i="29"/>
  <c r="C43" i="29"/>
  <c r="B43" i="29"/>
  <c r="R42" i="29"/>
  <c r="Q42" i="29"/>
  <c r="K42" i="29"/>
  <c r="J42" i="29"/>
  <c r="D42" i="29"/>
  <c r="C42" i="29"/>
  <c r="B42" i="29"/>
  <c r="R41" i="29"/>
  <c r="Q41" i="29"/>
  <c r="K41" i="29"/>
  <c r="J41" i="29"/>
  <c r="D41" i="29"/>
  <c r="C41" i="29"/>
  <c r="B41" i="29"/>
  <c r="R40" i="29"/>
  <c r="Q40" i="29"/>
  <c r="K40" i="29"/>
  <c r="J40" i="29"/>
  <c r="D40" i="29"/>
  <c r="C40" i="29"/>
  <c r="B40" i="29"/>
  <c r="R39" i="29"/>
  <c r="Q39" i="29"/>
  <c r="K39" i="29"/>
  <c r="J39" i="29"/>
  <c r="D39" i="29"/>
  <c r="C39" i="29"/>
  <c r="B39" i="29"/>
  <c r="R38" i="29"/>
  <c r="Q38" i="29"/>
  <c r="K38" i="29"/>
  <c r="J38" i="29"/>
  <c r="D38" i="29"/>
  <c r="C38" i="29"/>
  <c r="B38" i="29"/>
  <c r="R37" i="29"/>
  <c r="Q37" i="29"/>
  <c r="K37" i="29"/>
  <c r="J37" i="29"/>
  <c r="D37" i="29"/>
  <c r="C37" i="29"/>
  <c r="B37" i="29"/>
  <c r="R36" i="29"/>
  <c r="Q36" i="29"/>
  <c r="K36" i="29"/>
  <c r="J36" i="29"/>
  <c r="D36" i="29"/>
  <c r="C36" i="29"/>
  <c r="B36" i="29"/>
  <c r="R35" i="29"/>
  <c r="Q35" i="29"/>
  <c r="K35" i="29"/>
  <c r="J35" i="29"/>
  <c r="D35" i="29"/>
  <c r="C35" i="29"/>
  <c r="B35" i="29"/>
  <c r="R34" i="29"/>
  <c r="Q34" i="29"/>
  <c r="K34" i="29"/>
  <c r="J34" i="29"/>
  <c r="D34" i="29"/>
  <c r="C34" i="29"/>
  <c r="B34" i="29"/>
  <c r="R33" i="29"/>
  <c r="Q33" i="29"/>
  <c r="K33" i="29"/>
  <c r="J33" i="29"/>
  <c r="D33" i="29"/>
  <c r="C33" i="29"/>
  <c r="B33" i="29"/>
  <c r="R32" i="29"/>
  <c r="Q32" i="29"/>
  <c r="K32" i="29"/>
  <c r="J32" i="29"/>
  <c r="D32" i="29"/>
  <c r="C32" i="29"/>
  <c r="B32" i="29"/>
  <c r="R31" i="29"/>
  <c r="Q31" i="29"/>
  <c r="K31" i="29"/>
  <c r="J31" i="29"/>
  <c r="D31" i="29"/>
  <c r="C31" i="29"/>
  <c r="B31" i="29"/>
  <c r="R30" i="29"/>
  <c r="Q30" i="29"/>
  <c r="K30" i="29"/>
  <c r="J30" i="29"/>
  <c r="D30" i="29"/>
  <c r="C30" i="29"/>
  <c r="B30" i="29"/>
  <c r="R29" i="29"/>
  <c r="Q29" i="29"/>
  <c r="K29" i="29"/>
  <c r="J29" i="29"/>
  <c r="D29" i="29"/>
  <c r="C29" i="29"/>
  <c r="B29" i="29"/>
  <c r="R28" i="29"/>
  <c r="Q28" i="29"/>
  <c r="K28" i="29"/>
  <c r="J28" i="29"/>
  <c r="D28" i="29"/>
  <c r="C28" i="29"/>
  <c r="B28" i="29"/>
  <c r="R27" i="29"/>
  <c r="Q27" i="29"/>
  <c r="K27" i="29"/>
  <c r="J27" i="29"/>
  <c r="D27" i="29"/>
  <c r="C27" i="29"/>
  <c r="B27" i="29"/>
  <c r="R26" i="29"/>
  <c r="Q26" i="29"/>
  <c r="K26" i="29"/>
  <c r="J26" i="29"/>
  <c r="D26" i="29"/>
  <c r="C26" i="29"/>
  <c r="B26" i="29"/>
  <c r="R25" i="29"/>
  <c r="Q25" i="29"/>
  <c r="K25" i="29"/>
  <c r="J25" i="29"/>
  <c r="D25" i="29"/>
  <c r="C25" i="29"/>
  <c r="B25" i="29"/>
  <c r="R24" i="29"/>
  <c r="Q24" i="29"/>
  <c r="K24" i="29"/>
  <c r="J24" i="29"/>
  <c r="D24" i="29"/>
  <c r="C24" i="29"/>
  <c r="B24" i="29"/>
  <c r="R23" i="29"/>
  <c r="Q23" i="29"/>
  <c r="K23" i="29"/>
  <c r="J23" i="29"/>
  <c r="D23" i="29"/>
  <c r="C23" i="29"/>
  <c r="B23" i="29"/>
  <c r="R22" i="29"/>
  <c r="Q22" i="29"/>
  <c r="K22" i="29"/>
  <c r="J22" i="29"/>
  <c r="D22" i="29"/>
  <c r="C22" i="29"/>
  <c r="B22" i="29"/>
  <c r="R21" i="29"/>
  <c r="Q21" i="29"/>
  <c r="K21" i="29"/>
  <c r="J21" i="29"/>
  <c r="D21" i="29"/>
  <c r="C21" i="29"/>
  <c r="B21" i="29"/>
  <c r="R20" i="29"/>
  <c r="Q20" i="29"/>
  <c r="K20" i="29"/>
  <c r="J20" i="29"/>
  <c r="D20" i="29"/>
  <c r="C20" i="29"/>
  <c r="B20" i="29"/>
  <c r="R19" i="29"/>
  <c r="Q19" i="29"/>
  <c r="K19" i="29"/>
  <c r="J19" i="29"/>
  <c r="D19" i="29"/>
  <c r="C19" i="29"/>
  <c r="B19" i="29"/>
  <c r="R18" i="29"/>
  <c r="Q18" i="29"/>
  <c r="K18" i="29"/>
  <c r="J18" i="29"/>
  <c r="D18" i="29"/>
  <c r="C18" i="29"/>
  <c r="B18" i="29"/>
  <c r="R17" i="29"/>
  <c r="Q17" i="29"/>
  <c r="K17" i="29"/>
  <c r="J17" i="29"/>
  <c r="D17" i="29"/>
  <c r="C17" i="29"/>
  <c r="B17" i="29"/>
  <c r="R16" i="29"/>
  <c r="Q16" i="29"/>
  <c r="K16" i="29"/>
  <c r="J16" i="29"/>
  <c r="D16" i="29"/>
  <c r="C16" i="29"/>
  <c r="B16" i="29"/>
  <c r="R15" i="29"/>
  <c r="Q15" i="29"/>
  <c r="K15" i="29"/>
  <c r="J15" i="29"/>
  <c r="D15" i="29"/>
  <c r="C15" i="29"/>
  <c r="B15" i="29"/>
  <c r="R14" i="29"/>
  <c r="Q14" i="29"/>
  <c r="K14" i="29"/>
  <c r="J14" i="29"/>
  <c r="D14" i="29"/>
  <c r="C14" i="29"/>
  <c r="B14" i="29"/>
  <c r="R13" i="29"/>
  <c r="Q13" i="29"/>
  <c r="K13" i="29"/>
  <c r="J13" i="29"/>
  <c r="D13" i="29"/>
  <c r="C13" i="29"/>
  <c r="B13" i="29"/>
  <c r="R12" i="29"/>
  <c r="Q12" i="29"/>
  <c r="K12" i="29"/>
  <c r="J12" i="29"/>
  <c r="D12" i="29"/>
  <c r="C12" i="29"/>
  <c r="B12" i="29"/>
  <c r="R11" i="29"/>
  <c r="Q11" i="29"/>
  <c r="K11" i="29"/>
  <c r="J11" i="29"/>
  <c r="D11" i="29"/>
  <c r="C11" i="29"/>
  <c r="B11" i="29"/>
  <c r="R10" i="29"/>
  <c r="Q10" i="29"/>
  <c r="K10" i="29"/>
  <c r="J10" i="29"/>
  <c r="D10" i="29"/>
  <c r="C10" i="29"/>
  <c r="B10" i="29"/>
  <c r="R9" i="29"/>
  <c r="Q9" i="29"/>
  <c r="L9" i="29"/>
  <c r="M9" i="29" s="1"/>
  <c r="K9" i="29"/>
  <c r="J9" i="29"/>
  <c r="D9" i="29"/>
  <c r="C9" i="29"/>
  <c r="B9" i="29"/>
  <c r="R8" i="29"/>
  <c r="Q8" i="29"/>
  <c r="L8" i="29"/>
  <c r="M8" i="29" s="1"/>
  <c r="K8" i="29"/>
  <c r="J8" i="29"/>
  <c r="D8" i="29"/>
  <c r="C8" i="29"/>
  <c r="B8" i="29"/>
  <c r="R7" i="29"/>
  <c r="Q7" i="29"/>
  <c r="L7" i="29"/>
  <c r="M7" i="29" s="1"/>
  <c r="K7" i="29"/>
  <c r="J7" i="29"/>
  <c r="D7" i="29"/>
  <c r="C7" i="29"/>
  <c r="B7" i="29"/>
  <c r="R6" i="29"/>
  <c r="Q6" i="29"/>
  <c r="L6" i="29"/>
  <c r="M6" i="29" s="1"/>
  <c r="K6" i="29"/>
  <c r="C6" i="29"/>
  <c r="B6" i="29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D41" i="28"/>
  <c r="D42" i="28"/>
  <c r="D43" i="28"/>
  <c r="D44" i="28"/>
  <c r="D45" i="28"/>
  <c r="D46" i="28"/>
  <c r="D47" i="28"/>
  <c r="D48" i="28"/>
  <c r="D49" i="28"/>
  <c r="D50" i="28"/>
  <c r="D51" i="28"/>
  <c r="D52" i="28"/>
  <c r="D53" i="28"/>
  <c r="D54" i="28"/>
  <c r="D55" i="28"/>
  <c r="D56" i="28"/>
  <c r="D57" i="28"/>
  <c r="D58" i="28"/>
  <c r="D59" i="28"/>
  <c r="D60" i="28"/>
  <c r="D61" i="28"/>
  <c r="D7" i="28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7" i="3"/>
  <c r="R61" i="28"/>
  <c r="Q61" i="28"/>
  <c r="M61" i="28"/>
  <c r="L61" i="28"/>
  <c r="K61" i="28"/>
  <c r="C61" i="28"/>
  <c r="B61" i="28"/>
  <c r="R60" i="28"/>
  <c r="Q60" i="28"/>
  <c r="C60" i="28"/>
  <c r="B60" i="28"/>
  <c r="R59" i="28"/>
  <c r="Q59" i="28"/>
  <c r="C59" i="28"/>
  <c r="B59" i="28"/>
  <c r="R58" i="28"/>
  <c r="Q58" i="28"/>
  <c r="C58" i="28"/>
  <c r="B58" i="28"/>
  <c r="R57" i="28"/>
  <c r="Q57" i="28"/>
  <c r="C57" i="28"/>
  <c r="B57" i="28"/>
  <c r="R56" i="28"/>
  <c r="Q56" i="28"/>
  <c r="C56" i="28"/>
  <c r="B56" i="28"/>
  <c r="R55" i="28"/>
  <c r="Q55" i="28"/>
  <c r="M55" i="28"/>
  <c r="L55" i="28"/>
  <c r="K55" i="28"/>
  <c r="C55" i="28"/>
  <c r="B55" i="28"/>
  <c r="R54" i="28"/>
  <c r="Q54" i="28"/>
  <c r="L54" i="28"/>
  <c r="M54" i="28" s="1"/>
  <c r="K54" i="28"/>
  <c r="C54" i="28"/>
  <c r="B54" i="28"/>
  <c r="R53" i="28"/>
  <c r="Q53" i="28"/>
  <c r="M53" i="28"/>
  <c r="L53" i="28"/>
  <c r="K53" i="28"/>
  <c r="C53" i="28"/>
  <c r="B53" i="28"/>
  <c r="R52" i="28"/>
  <c r="Q52" i="28"/>
  <c r="L52" i="28"/>
  <c r="M52" i="28" s="1"/>
  <c r="K52" i="28"/>
  <c r="C52" i="28"/>
  <c r="B52" i="28"/>
  <c r="R50" i="28"/>
  <c r="Q50" i="28"/>
  <c r="K50" i="28"/>
  <c r="C50" i="28"/>
  <c r="B50" i="28"/>
  <c r="R49" i="28"/>
  <c r="Q49" i="28"/>
  <c r="K49" i="28"/>
  <c r="C49" i="28"/>
  <c r="B49" i="28"/>
  <c r="R48" i="28"/>
  <c r="Q48" i="28"/>
  <c r="K48" i="28"/>
  <c r="C48" i="28"/>
  <c r="B48" i="28"/>
  <c r="R47" i="28"/>
  <c r="Q47" i="28"/>
  <c r="K47" i="28"/>
  <c r="C47" i="28"/>
  <c r="B47" i="28"/>
  <c r="R46" i="28"/>
  <c r="Q46" i="28"/>
  <c r="K46" i="28"/>
  <c r="C46" i="28"/>
  <c r="B46" i="28"/>
  <c r="R45" i="28"/>
  <c r="Q45" i="28"/>
  <c r="K45" i="28"/>
  <c r="C45" i="28"/>
  <c r="B45" i="28"/>
  <c r="R44" i="28"/>
  <c r="Q44" i="28"/>
  <c r="K44" i="28"/>
  <c r="C44" i="28"/>
  <c r="B44" i="28"/>
  <c r="R43" i="28"/>
  <c r="Q43" i="28"/>
  <c r="K43" i="28"/>
  <c r="C43" i="28"/>
  <c r="B43" i="28"/>
  <c r="R42" i="28"/>
  <c r="Q42" i="28"/>
  <c r="K42" i="28"/>
  <c r="C42" i="28"/>
  <c r="B42" i="28"/>
  <c r="R41" i="28"/>
  <c r="Q41" i="28"/>
  <c r="K41" i="28"/>
  <c r="C41" i="28"/>
  <c r="B41" i="28"/>
  <c r="R40" i="28"/>
  <c r="Q40" i="28"/>
  <c r="K40" i="28"/>
  <c r="C40" i="28"/>
  <c r="B40" i="28"/>
  <c r="R39" i="28"/>
  <c r="Q39" i="28"/>
  <c r="K39" i="28"/>
  <c r="C39" i="28"/>
  <c r="B39" i="28"/>
  <c r="R38" i="28"/>
  <c r="Q38" i="28"/>
  <c r="K38" i="28"/>
  <c r="C38" i="28"/>
  <c r="B38" i="28"/>
  <c r="R37" i="28"/>
  <c r="Q37" i="28"/>
  <c r="K37" i="28"/>
  <c r="C37" i="28"/>
  <c r="B37" i="28"/>
  <c r="R36" i="28"/>
  <c r="Q36" i="28"/>
  <c r="K36" i="28"/>
  <c r="C36" i="28"/>
  <c r="B36" i="28"/>
  <c r="R35" i="28"/>
  <c r="Q35" i="28"/>
  <c r="K35" i="28"/>
  <c r="C35" i="28"/>
  <c r="B35" i="28"/>
  <c r="R34" i="28"/>
  <c r="Q34" i="28"/>
  <c r="K34" i="28"/>
  <c r="C34" i="28"/>
  <c r="B34" i="28"/>
  <c r="R33" i="28"/>
  <c r="Q33" i="28"/>
  <c r="K33" i="28"/>
  <c r="C33" i="28"/>
  <c r="B33" i="28"/>
  <c r="R32" i="28"/>
  <c r="Q32" i="28"/>
  <c r="K32" i="28"/>
  <c r="C32" i="28"/>
  <c r="B32" i="28"/>
  <c r="R31" i="28"/>
  <c r="Q31" i="28"/>
  <c r="K31" i="28"/>
  <c r="C31" i="28"/>
  <c r="B31" i="28"/>
  <c r="R30" i="28"/>
  <c r="Q30" i="28"/>
  <c r="K30" i="28"/>
  <c r="C30" i="28"/>
  <c r="B30" i="28"/>
  <c r="R29" i="28"/>
  <c r="Q29" i="28"/>
  <c r="K29" i="28"/>
  <c r="C29" i="28"/>
  <c r="B29" i="28"/>
  <c r="R28" i="28"/>
  <c r="Q28" i="28"/>
  <c r="K28" i="28"/>
  <c r="C28" i="28"/>
  <c r="B28" i="28"/>
  <c r="R27" i="28"/>
  <c r="Q27" i="28"/>
  <c r="K27" i="28"/>
  <c r="C27" i="28"/>
  <c r="B27" i="28"/>
  <c r="R26" i="28"/>
  <c r="Q26" i="28"/>
  <c r="K26" i="28"/>
  <c r="C26" i="28"/>
  <c r="B26" i="28"/>
  <c r="R25" i="28"/>
  <c r="Q25" i="28"/>
  <c r="K25" i="28"/>
  <c r="C25" i="28"/>
  <c r="B25" i="28"/>
  <c r="R24" i="28"/>
  <c r="Q24" i="28"/>
  <c r="K24" i="28"/>
  <c r="C24" i="28"/>
  <c r="B24" i="28"/>
  <c r="R23" i="28"/>
  <c r="Q23" i="28"/>
  <c r="K23" i="28"/>
  <c r="C23" i="28"/>
  <c r="B23" i="28"/>
  <c r="R22" i="28"/>
  <c r="Q22" i="28"/>
  <c r="K22" i="28"/>
  <c r="C22" i="28"/>
  <c r="B22" i="28"/>
  <c r="R21" i="28"/>
  <c r="Q21" i="28"/>
  <c r="K21" i="28"/>
  <c r="C21" i="28"/>
  <c r="B21" i="28"/>
  <c r="R20" i="28"/>
  <c r="Q20" i="28"/>
  <c r="K20" i="28"/>
  <c r="C20" i="28"/>
  <c r="B20" i="28"/>
  <c r="R19" i="28"/>
  <c r="Q19" i="28"/>
  <c r="K19" i="28"/>
  <c r="C19" i="28"/>
  <c r="B19" i="28"/>
  <c r="R18" i="28"/>
  <c r="Q18" i="28"/>
  <c r="K18" i="28"/>
  <c r="C18" i="28"/>
  <c r="B18" i="28"/>
  <c r="R17" i="28"/>
  <c r="Q17" i="28"/>
  <c r="K17" i="28"/>
  <c r="C17" i="28"/>
  <c r="B17" i="28"/>
  <c r="R16" i="28"/>
  <c r="Q16" i="28"/>
  <c r="K16" i="28"/>
  <c r="C16" i="28"/>
  <c r="B16" i="28"/>
  <c r="R15" i="28"/>
  <c r="Q15" i="28"/>
  <c r="K15" i="28"/>
  <c r="C15" i="28"/>
  <c r="B15" i="28"/>
  <c r="R14" i="28"/>
  <c r="Q14" i="28"/>
  <c r="K14" i="28"/>
  <c r="C14" i="28"/>
  <c r="B14" i="28"/>
  <c r="R13" i="28"/>
  <c r="Q13" i="28"/>
  <c r="K13" i="28"/>
  <c r="C13" i="28"/>
  <c r="B13" i="28"/>
  <c r="R12" i="28"/>
  <c r="Q12" i="28"/>
  <c r="K12" i="28"/>
  <c r="C12" i="28"/>
  <c r="B12" i="28"/>
  <c r="R11" i="28"/>
  <c r="Q11" i="28"/>
  <c r="K11" i="28"/>
  <c r="C11" i="28"/>
  <c r="B11" i="28"/>
  <c r="R10" i="28"/>
  <c r="Q10" i="28"/>
  <c r="K10" i="28"/>
  <c r="C10" i="28"/>
  <c r="B10" i="28"/>
  <c r="R9" i="28"/>
  <c r="Q9" i="28"/>
  <c r="M9" i="28"/>
  <c r="L9" i="28"/>
  <c r="K9" i="28"/>
  <c r="C9" i="28"/>
  <c r="B9" i="28"/>
  <c r="R8" i="28"/>
  <c r="Q8" i="28"/>
  <c r="L8" i="28"/>
  <c r="M8" i="28" s="1"/>
  <c r="K8" i="28"/>
  <c r="C8" i="28"/>
  <c r="B8" i="28"/>
  <c r="R7" i="28"/>
  <c r="Q7" i="28"/>
  <c r="L7" i="28"/>
  <c r="M7" i="28" s="1"/>
  <c r="K7" i="28"/>
  <c r="C7" i="28"/>
  <c r="B7" i="28"/>
  <c r="R6" i="28"/>
  <c r="Q6" i="28"/>
  <c r="L6" i="28"/>
  <c r="M6" i="28" s="1"/>
  <c r="K6" i="28"/>
  <c r="C6" i="28"/>
  <c r="B6" i="28"/>
  <c r="B69" i="3"/>
  <c r="A69" i="3"/>
  <c r="L61" i="3"/>
  <c r="M63" i="30" l="1"/>
  <c r="N52" i="30" s="1"/>
  <c r="O52" i="30" s="1"/>
  <c r="N6" i="30"/>
  <c r="M63" i="29"/>
  <c r="N53" i="29" s="1"/>
  <c r="O53" i="29" s="1"/>
  <c r="M63" i="28"/>
  <c r="N54" i="28" s="1"/>
  <c r="O54" i="28" s="1"/>
  <c r="K55" i="3"/>
  <c r="L26" i="3"/>
  <c r="M26" i="3" s="1"/>
  <c r="L27" i="3"/>
  <c r="M27" i="3" s="1"/>
  <c r="L28" i="3"/>
  <c r="M28" i="3"/>
  <c r="L29" i="3"/>
  <c r="M29" i="3" s="1"/>
  <c r="L30" i="3"/>
  <c r="M30" i="3" s="1"/>
  <c r="L31" i="3"/>
  <c r="M31" i="3" s="1"/>
  <c r="L32" i="3"/>
  <c r="M32" i="3"/>
  <c r="L33" i="3"/>
  <c r="M33" i="3" s="1"/>
  <c r="L34" i="3"/>
  <c r="M34" i="3" s="1"/>
  <c r="L35" i="3"/>
  <c r="M35" i="3" s="1"/>
  <c r="L36" i="3"/>
  <c r="M36" i="3"/>
  <c r="L37" i="3"/>
  <c r="M37" i="3" s="1"/>
  <c r="L38" i="3"/>
  <c r="M38" i="3" s="1"/>
  <c r="Q60" i="3"/>
  <c r="R60" i="3"/>
  <c r="B60" i="3"/>
  <c r="C60" i="3"/>
  <c r="Q55" i="3"/>
  <c r="R55" i="3"/>
  <c r="L53" i="3"/>
  <c r="M53" i="3" s="1"/>
  <c r="L54" i="3"/>
  <c r="M54" i="3" s="1"/>
  <c r="L55" i="3"/>
  <c r="M55" i="3" s="1"/>
  <c r="L52" i="3"/>
  <c r="B55" i="3"/>
  <c r="C55" i="3"/>
  <c r="L22" i="3"/>
  <c r="M22" i="3" s="1"/>
  <c r="L23" i="3"/>
  <c r="M23" i="3" s="1"/>
  <c r="L24" i="3"/>
  <c r="M24" i="3" s="1"/>
  <c r="L25" i="3"/>
  <c r="M2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K11" i="3"/>
  <c r="L11" i="3"/>
  <c r="M11" i="3" s="1"/>
  <c r="K12" i="3"/>
  <c r="L12" i="3"/>
  <c r="M12" i="3" s="1"/>
  <c r="K13" i="3"/>
  <c r="L13" i="3"/>
  <c r="M13" i="3"/>
  <c r="K14" i="3"/>
  <c r="L14" i="3"/>
  <c r="M14" i="3" s="1"/>
  <c r="K15" i="3"/>
  <c r="L15" i="3"/>
  <c r="M15" i="3" s="1"/>
  <c r="K16" i="3"/>
  <c r="K17" i="3"/>
  <c r="K18" i="3"/>
  <c r="K19" i="3"/>
  <c r="K20" i="3"/>
  <c r="K21" i="3"/>
  <c r="N21" i="29" l="1"/>
  <c r="O21" i="29" s="1"/>
  <c r="N22" i="29"/>
  <c r="O22" i="29" s="1"/>
  <c r="N54" i="30"/>
  <c r="O54" i="30" s="1"/>
  <c r="N53" i="30"/>
  <c r="O53" i="30" s="1"/>
  <c r="N58" i="30"/>
  <c r="O58" i="30" s="1"/>
  <c r="N55" i="30"/>
  <c r="O55" i="30" s="1"/>
  <c r="N56" i="30"/>
  <c r="O56" i="30" s="1"/>
  <c r="N7" i="30"/>
  <c r="O7" i="30" s="1"/>
  <c r="N61" i="30"/>
  <c r="O61" i="30" s="1"/>
  <c r="N57" i="30"/>
  <c r="O57" i="30" s="1"/>
  <c r="N8" i="30"/>
  <c r="O8" i="30" s="1"/>
  <c r="N59" i="30"/>
  <c r="O59" i="30" s="1"/>
  <c r="O6" i="30"/>
  <c r="N20" i="29"/>
  <c r="O20" i="29" s="1"/>
  <c r="N13" i="29"/>
  <c r="O13" i="29" s="1"/>
  <c r="N19" i="29"/>
  <c r="O19" i="29" s="1"/>
  <c r="N18" i="29"/>
  <c r="O18" i="29" s="1"/>
  <c r="N14" i="29"/>
  <c r="O14" i="29" s="1"/>
  <c r="N10" i="29"/>
  <c r="O10" i="29" s="1"/>
  <c r="N16" i="29"/>
  <c r="O16" i="29" s="1"/>
  <c r="N12" i="29"/>
  <c r="O12" i="29" s="1"/>
  <c r="N15" i="29"/>
  <c r="O15" i="29" s="1"/>
  <c r="N11" i="29"/>
  <c r="O11" i="29" s="1"/>
  <c r="N17" i="29"/>
  <c r="O17" i="29" s="1"/>
  <c r="N55" i="29"/>
  <c r="O55" i="29" s="1"/>
  <c r="N61" i="29"/>
  <c r="O61" i="29" s="1"/>
  <c r="N9" i="29"/>
  <c r="O9" i="29" s="1"/>
  <c r="N54" i="29"/>
  <c r="O54" i="29" s="1"/>
  <c r="N8" i="29"/>
  <c r="O8" i="29" s="1"/>
  <c r="N6" i="29"/>
  <c r="N7" i="29"/>
  <c r="O7" i="29" s="1"/>
  <c r="N59" i="29"/>
  <c r="O59" i="29" s="1"/>
  <c r="N56" i="29"/>
  <c r="O56" i="29" s="1"/>
  <c r="N58" i="29"/>
  <c r="O58" i="29" s="1"/>
  <c r="N57" i="29"/>
  <c r="O57" i="29" s="1"/>
  <c r="N52" i="29"/>
  <c r="O52" i="29" s="1"/>
  <c r="N53" i="28"/>
  <c r="O53" i="28" s="1"/>
  <c r="N61" i="28"/>
  <c r="O61" i="28" s="1"/>
  <c r="N52" i="28"/>
  <c r="O52" i="28" s="1"/>
  <c r="N8" i="28"/>
  <c r="O8" i="28" s="1"/>
  <c r="N55" i="28"/>
  <c r="O55" i="28" s="1"/>
  <c r="N59" i="28"/>
  <c r="O59" i="28" s="1"/>
  <c r="N58" i="28"/>
  <c r="O58" i="28" s="1"/>
  <c r="N57" i="28"/>
  <c r="O57" i="28" s="1"/>
  <c r="N56" i="28"/>
  <c r="O56" i="28" s="1"/>
  <c r="N6" i="28"/>
  <c r="N7" i="28"/>
  <c r="O7" i="28" s="1"/>
  <c r="N9" i="28"/>
  <c r="O9" i="28" s="1"/>
  <c r="M61" i="3"/>
  <c r="N63" i="30" l="1"/>
  <c r="O63" i="30"/>
  <c r="N63" i="29"/>
  <c r="O6" i="29"/>
  <c r="N63" i="28"/>
  <c r="O6" i="28"/>
  <c r="P52" i="30" l="1"/>
  <c r="P55" i="30"/>
  <c r="P61" i="30"/>
  <c r="P7" i="30"/>
  <c r="P59" i="30"/>
  <c r="P57" i="30"/>
  <c r="P53" i="30"/>
  <c r="P56" i="30"/>
  <c r="P8" i="30"/>
  <c r="P54" i="30"/>
  <c r="P58" i="30"/>
  <c r="P6" i="30"/>
  <c r="O63" i="29"/>
  <c r="O63" i="28"/>
  <c r="P6" i="28" s="1"/>
  <c r="P22" i="29" l="1"/>
  <c r="P21" i="29"/>
  <c r="P12" i="29"/>
  <c r="P19" i="29"/>
  <c r="P15" i="29"/>
  <c r="P18" i="29"/>
  <c r="P11" i="29"/>
  <c r="P14" i="29"/>
  <c r="P17" i="29"/>
  <c r="P10" i="29"/>
  <c r="P20" i="29"/>
  <c r="P16" i="29"/>
  <c r="P13" i="29"/>
  <c r="P53" i="29"/>
  <c r="P8" i="29"/>
  <c r="P55" i="29"/>
  <c r="P9" i="29"/>
  <c r="P54" i="29"/>
  <c r="P61" i="29"/>
  <c r="P57" i="29"/>
  <c r="P58" i="29"/>
  <c r="P7" i="29"/>
  <c r="P56" i="29"/>
  <c r="P52" i="29"/>
  <c r="P59" i="29"/>
  <c r="P6" i="29"/>
  <c r="P61" i="28"/>
  <c r="P54" i="28"/>
  <c r="P53" i="28"/>
  <c r="P8" i="28"/>
  <c r="P52" i="28"/>
  <c r="P9" i="28"/>
  <c r="P58" i="28"/>
  <c r="P55" i="28"/>
  <c r="P59" i="28"/>
  <c r="P57" i="28"/>
  <c r="P7" i="28"/>
  <c r="P56" i="28"/>
  <c r="C61" i="3" l="1"/>
  <c r="B61" i="3"/>
  <c r="C59" i="3"/>
  <c r="B59" i="3"/>
  <c r="C58" i="3"/>
  <c r="B58" i="3"/>
  <c r="C57" i="3"/>
  <c r="B57" i="3"/>
  <c r="C56" i="3"/>
  <c r="B56" i="3"/>
  <c r="C54" i="3"/>
  <c r="B54" i="3"/>
  <c r="C53" i="3"/>
  <c r="B53" i="3"/>
  <c r="C52" i="3"/>
  <c r="B52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K61" i="3" l="1"/>
  <c r="R59" i="3"/>
  <c r="Q59" i="3"/>
  <c r="R56" i="3"/>
  <c r="Q56" i="3"/>
  <c r="R58" i="3"/>
  <c r="Q58" i="3"/>
  <c r="R57" i="3"/>
  <c r="Q57" i="3"/>
  <c r="R61" i="3"/>
  <c r="Q61" i="3"/>
  <c r="R54" i="3"/>
  <c r="Q54" i="3"/>
  <c r="R53" i="3"/>
  <c r="Q53" i="3"/>
  <c r="R52" i="3"/>
  <c r="Q52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6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K6" i="3"/>
  <c r="K54" i="3" l="1"/>
  <c r="K53" i="3" l="1"/>
  <c r="K52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 l="1"/>
  <c r="K25" i="3"/>
  <c r="K24" i="3"/>
  <c r="K23" i="3"/>
  <c r="K22" i="3"/>
  <c r="L10" i="3" l="1"/>
  <c r="K10" i="3"/>
  <c r="L9" i="3"/>
  <c r="K9" i="3"/>
  <c r="L8" i="3"/>
  <c r="K8" i="3"/>
  <c r="L7" i="3"/>
  <c r="K7" i="3"/>
  <c r="L6" i="3"/>
  <c r="I8" i="3" l="1"/>
  <c r="D69" i="3" s="1"/>
  <c r="M6" i="3" l="1"/>
  <c r="M7" i="3"/>
  <c r="M8" i="3"/>
  <c r="M9" i="3"/>
  <c r="M10" i="3"/>
  <c r="M52" i="3"/>
  <c r="M63" i="3" l="1"/>
  <c r="N55" i="3" l="1"/>
  <c r="O55" i="3" s="1"/>
  <c r="N38" i="3"/>
  <c r="O38" i="3" s="1"/>
  <c r="N31" i="3"/>
  <c r="O31" i="3" s="1"/>
  <c r="N30" i="3"/>
  <c r="O30" i="3" s="1"/>
  <c r="N26" i="3"/>
  <c r="O26" i="3" s="1"/>
  <c r="N28" i="3"/>
  <c r="O28" i="3" s="1"/>
  <c r="N35" i="3"/>
  <c r="O35" i="3" s="1"/>
  <c r="N27" i="3"/>
  <c r="O27" i="3" s="1"/>
  <c r="N37" i="3"/>
  <c r="O37" i="3" s="1"/>
  <c r="N36" i="3"/>
  <c r="O36" i="3" s="1"/>
  <c r="N32" i="3"/>
  <c r="O32" i="3" s="1"/>
  <c r="N34" i="3"/>
  <c r="O34" i="3" s="1"/>
  <c r="N33" i="3"/>
  <c r="O33" i="3" s="1"/>
  <c r="N29" i="3"/>
  <c r="O29" i="3" s="1"/>
  <c r="N24" i="3"/>
  <c r="O24" i="3" s="1"/>
  <c r="N23" i="3"/>
  <c r="O23" i="3" s="1"/>
  <c r="N25" i="3"/>
  <c r="O25" i="3" s="1"/>
  <c r="N22" i="3"/>
  <c r="O22" i="3" s="1"/>
  <c r="N15" i="3"/>
  <c r="O15" i="3" s="1"/>
  <c r="N19" i="3"/>
  <c r="O19" i="3" s="1"/>
  <c r="N13" i="3"/>
  <c r="O13" i="3" s="1"/>
  <c r="N17" i="3"/>
  <c r="O17" i="3" s="1"/>
  <c r="N21" i="3"/>
  <c r="O21" i="3" s="1"/>
  <c r="N12" i="3"/>
  <c r="O12" i="3" s="1"/>
  <c r="N11" i="3"/>
  <c r="O11" i="3" s="1"/>
  <c r="N18" i="3"/>
  <c r="O18" i="3" s="1"/>
  <c r="N14" i="3"/>
  <c r="O14" i="3" s="1"/>
  <c r="N20" i="3"/>
  <c r="O20" i="3" s="1"/>
  <c r="N16" i="3"/>
  <c r="O16" i="3" s="1"/>
  <c r="N53" i="3"/>
  <c r="O53" i="3" s="1"/>
  <c r="N59" i="3"/>
  <c r="O59" i="3" s="1"/>
  <c r="N58" i="3"/>
  <c r="O58" i="3" s="1"/>
  <c r="N56" i="3"/>
  <c r="O56" i="3" s="1"/>
  <c r="N57" i="3"/>
  <c r="O57" i="3" s="1"/>
  <c r="N54" i="3"/>
  <c r="O54" i="3" s="1"/>
  <c r="N61" i="3"/>
  <c r="O61" i="3" s="1"/>
  <c r="N52" i="3"/>
  <c r="O52" i="3" s="1"/>
  <c r="N8" i="3"/>
  <c r="O8" i="3" s="1"/>
  <c r="N7" i="3"/>
  <c r="O7" i="3" s="1"/>
  <c r="N10" i="3"/>
  <c r="O10" i="3" s="1"/>
  <c r="N9" i="3"/>
  <c r="O9" i="3" s="1"/>
  <c r="N6" i="3"/>
  <c r="O6" i="3" s="1"/>
  <c r="O63" i="3" l="1"/>
  <c r="P30" i="3" s="1"/>
  <c r="N63" i="3"/>
  <c r="P61" i="3" l="1"/>
  <c r="P37" i="3"/>
  <c r="P33" i="3"/>
  <c r="P36" i="3"/>
  <c r="P35" i="3"/>
  <c r="P28" i="3"/>
  <c r="P31" i="3"/>
  <c r="P29" i="3"/>
  <c r="P27" i="3"/>
  <c r="P32" i="3"/>
  <c r="P26" i="3"/>
  <c r="P38" i="3"/>
  <c r="P34" i="3"/>
  <c r="P54" i="3"/>
  <c r="P55" i="3"/>
  <c r="P24" i="3"/>
  <c r="P23" i="3"/>
  <c r="P25" i="3"/>
  <c r="P22" i="3"/>
  <c r="P11" i="3"/>
  <c r="P20" i="3"/>
  <c r="P15" i="3"/>
  <c r="P17" i="3"/>
  <c r="P13" i="3"/>
  <c r="P21" i="3"/>
  <c r="P19" i="3"/>
  <c r="P16" i="3"/>
  <c r="P14" i="3"/>
  <c r="P12" i="3"/>
  <c r="P18" i="3"/>
  <c r="P52" i="3"/>
  <c r="P59" i="3"/>
  <c r="P53" i="3"/>
  <c r="P58" i="3"/>
  <c r="P57" i="3"/>
  <c r="P56" i="3"/>
  <c r="P6" i="3"/>
  <c r="P8" i="3"/>
  <c r="P10" i="3"/>
  <c r="P9" i="3"/>
  <c r="P7" i="3"/>
</calcChain>
</file>

<file path=xl/comments1.xml><?xml version="1.0" encoding="utf-8"?>
<comments xmlns="http://schemas.openxmlformats.org/spreadsheetml/2006/main">
  <authors>
    <author>Jan Hamling</author>
  </authors>
  <commentList>
    <comment ref="N52" authorId="0">
      <text>
        <r>
          <rPr>
            <b/>
            <sz val="9"/>
            <color indexed="81"/>
            <rFont val="Tahoma"/>
            <family val="2"/>
          </rPr>
          <t>Jan Hamling:</t>
        </r>
        <r>
          <rPr>
            <sz val="9"/>
            <color indexed="81"/>
            <rFont val="Tahoma"/>
            <family val="2"/>
          </rPr>
          <t xml:space="preserve">
Scale as for each study.
Uses L61 to give proportion.</t>
        </r>
      </text>
    </comment>
    <comment ref="P52" authorId="0">
      <text>
        <r>
          <rPr>
            <b/>
            <sz val="9"/>
            <color indexed="81"/>
            <rFont val="Tahoma"/>
            <family val="2"/>
          </rPr>
          <t>Jan Hamling:</t>
        </r>
        <r>
          <rPr>
            <sz val="9"/>
            <color indexed="81"/>
            <rFont val="Tahoma"/>
            <family val="2"/>
          </rPr>
          <t xml:space="preserve">
Uses L61 to give weighted box size.</t>
        </r>
      </text>
    </comment>
  </commentList>
</comments>
</file>

<file path=xl/comments2.xml><?xml version="1.0" encoding="utf-8"?>
<comments xmlns="http://schemas.openxmlformats.org/spreadsheetml/2006/main">
  <authors>
    <author>Jan Hamling</author>
  </authors>
  <commentList>
    <comment ref="N52" authorId="0">
      <text>
        <r>
          <rPr>
            <b/>
            <sz val="9"/>
            <color indexed="81"/>
            <rFont val="Tahoma"/>
            <family val="2"/>
          </rPr>
          <t>Jan Hamling:</t>
        </r>
        <r>
          <rPr>
            <sz val="9"/>
            <color indexed="81"/>
            <rFont val="Tahoma"/>
            <family val="2"/>
          </rPr>
          <t xml:space="preserve">
Scale as for each study.
Uses L61 to give proportion.</t>
        </r>
      </text>
    </comment>
    <comment ref="P52" authorId="0">
      <text>
        <r>
          <rPr>
            <b/>
            <sz val="9"/>
            <color indexed="81"/>
            <rFont val="Tahoma"/>
            <family val="2"/>
          </rPr>
          <t>Jan Hamling:</t>
        </r>
        <r>
          <rPr>
            <sz val="9"/>
            <color indexed="81"/>
            <rFont val="Tahoma"/>
            <family val="2"/>
          </rPr>
          <t xml:space="preserve">
Uses L61 to give weighted box size.</t>
        </r>
      </text>
    </comment>
  </commentList>
</comments>
</file>

<file path=xl/comments3.xml><?xml version="1.0" encoding="utf-8"?>
<comments xmlns="http://schemas.openxmlformats.org/spreadsheetml/2006/main">
  <authors>
    <author>Jan Hamling</author>
  </authors>
  <commentList>
    <comment ref="N52" authorId="0">
      <text>
        <r>
          <rPr>
            <b/>
            <sz val="9"/>
            <color indexed="81"/>
            <rFont val="Tahoma"/>
            <family val="2"/>
          </rPr>
          <t>Jan Hamling:</t>
        </r>
        <r>
          <rPr>
            <sz val="9"/>
            <color indexed="81"/>
            <rFont val="Tahoma"/>
            <family val="2"/>
          </rPr>
          <t xml:space="preserve">
Scale as for each study.
Uses L61 to give proportion.</t>
        </r>
      </text>
    </comment>
    <comment ref="P52" authorId="0">
      <text>
        <r>
          <rPr>
            <b/>
            <sz val="9"/>
            <color indexed="81"/>
            <rFont val="Tahoma"/>
            <family val="2"/>
          </rPr>
          <t>Jan Hamling:</t>
        </r>
        <r>
          <rPr>
            <sz val="9"/>
            <color indexed="81"/>
            <rFont val="Tahoma"/>
            <family val="2"/>
          </rPr>
          <t xml:space="preserve">
Uses L61 to give weighted box size.</t>
        </r>
      </text>
    </comment>
  </commentList>
</comments>
</file>

<file path=xl/comments4.xml><?xml version="1.0" encoding="utf-8"?>
<comments xmlns="http://schemas.openxmlformats.org/spreadsheetml/2006/main">
  <authors>
    <author>Jan Hamling</author>
  </authors>
  <commentList>
    <comment ref="N52" authorId="0">
      <text>
        <r>
          <rPr>
            <b/>
            <sz val="9"/>
            <color indexed="81"/>
            <rFont val="Tahoma"/>
            <family val="2"/>
          </rPr>
          <t>Jan Hamling:</t>
        </r>
        <r>
          <rPr>
            <sz val="9"/>
            <color indexed="81"/>
            <rFont val="Tahoma"/>
            <family val="2"/>
          </rPr>
          <t xml:space="preserve">
Scale as for each study.
Uses L61 to give proportion.</t>
        </r>
      </text>
    </comment>
    <comment ref="P52" authorId="0">
      <text>
        <r>
          <rPr>
            <b/>
            <sz val="9"/>
            <color indexed="81"/>
            <rFont val="Tahoma"/>
            <family val="2"/>
          </rPr>
          <t>Jan Hamling:</t>
        </r>
        <r>
          <rPr>
            <sz val="9"/>
            <color indexed="81"/>
            <rFont val="Tahoma"/>
            <family val="2"/>
          </rPr>
          <t xml:space="preserve">
Uses L61 to give weighted box size.</t>
        </r>
      </text>
    </comment>
  </commentList>
</comments>
</file>

<file path=xl/sharedStrings.xml><?xml version="1.0" encoding="utf-8"?>
<sst xmlns="http://schemas.openxmlformats.org/spreadsheetml/2006/main" count="459" uniqueCount="274">
  <si>
    <t>R</t>
  </si>
  <si>
    <t>Llim</t>
  </si>
  <si>
    <t>Ulim</t>
  </si>
  <si>
    <t>Smoking-adjusted data</t>
  </si>
  <si>
    <t>se</t>
  </si>
  <si>
    <t>weight</t>
  </si>
  <si>
    <t>%weight</t>
  </si>
  <si>
    <t>Label 1 Pos</t>
  </si>
  <si>
    <t>Position</t>
  </si>
  <si>
    <t>Position repeat</t>
  </si>
  <si>
    <t>Label 2</t>
  </si>
  <si>
    <t>Label 2 Pos</t>
  </si>
  <si>
    <t>Total</t>
  </si>
  <si>
    <t>sqrt %W</t>
  </si>
  <si>
    <t>scaled sqrt%W</t>
  </si>
  <si>
    <t xml:space="preserve">Label 1 </t>
  </si>
  <si>
    <t>Currently, the series are in the following order:</t>
  </si>
  <si>
    <t>Col A gives the order in which the rows will be presented.</t>
  </si>
  <si>
    <t>The number in Col A represents the row number in the plot.</t>
  </si>
  <si>
    <t xml:space="preserve">Value 0 is at the top of the graph, on the top border. </t>
  </si>
  <si>
    <t>The values in Col A are automatically copied across into Cols B and C.</t>
  </si>
  <si>
    <t xml:space="preserve">To show labels without data (e.g. for category descriptions), just leave cols F-O blank. </t>
  </si>
  <si>
    <t xml:space="preserve">There is no point adding bold, underline etc. to the labels as these will not be transferred through to the plot. </t>
  </si>
  <si>
    <r>
      <t xml:space="preserve">The vertical line at the "1" position (up the middle of the plot) is set up as </t>
    </r>
    <r>
      <rPr>
        <sz val="10"/>
        <rFont val="Arial"/>
        <family val="2"/>
      </rPr>
      <t xml:space="preserve">the Y-axis. </t>
    </r>
  </si>
  <si>
    <t>To change its settings, right click on the line and click Format Axis.</t>
  </si>
  <si>
    <t>Set "Crosses axis at the same value as the maximum".</t>
  </si>
  <si>
    <t>Both the "Values in reverse order" and the "Value (X) axis crosses at maximum value" boxes should be ticked.</t>
  </si>
  <si>
    <t>To change the space allowed for each line in the plot:</t>
  </si>
  <si>
    <t>Right click on the vertical line (the Y-axis) and click Format Axis.</t>
  </si>
  <si>
    <t>Adjust the max value. Increasing the value will stretch the line apart.</t>
  </si>
  <si>
    <t>To change the number of rows shown in the plot:</t>
  </si>
  <si>
    <t>Click inside the main plot area: handles appear around the plot.</t>
  </si>
  <si>
    <t>Drag the bottom handle to give the appropriate depth of plot area.</t>
  </si>
  <si>
    <t>Setting RR box size</t>
  </si>
  <si>
    <t>The RR symbol shapes and sizes are set manually for each RR box.</t>
  </si>
  <si>
    <t>The symbol chosen is a square.</t>
  </si>
  <si>
    <t>Right click the box, making sure that only the RR box gets highlighted (not also the line and limits).</t>
  </si>
  <si>
    <t>Click "Format Data Series".</t>
  </si>
  <si>
    <t>"Series Options" shows "Primary Axis" - don't change this.</t>
  </si>
  <si>
    <t>Click "Marker Options".</t>
  </si>
  <si>
    <t>Don't change the type: a pre-defined black square.</t>
  </si>
  <si>
    <t>Change the values in the first row. The others will change to the same value automatically.</t>
  </si>
  <si>
    <t xml:space="preserve">To include a horizontal space in the plot, leave a gap in the numbering. </t>
  </si>
  <si>
    <t>A blank row will appear in the plot at the position of the missing number.</t>
  </si>
  <si>
    <t xml:space="preserve">The X-axis scaling is set to logarithmic, so you can only have limits that are powers of 10.  </t>
  </si>
  <si>
    <t>If you change the limits, you will need to change the positions of the labels (cols D and I in the PlotData tab).</t>
  </si>
  <si>
    <t>Set col D (Label 1 Pos) to the minimum value on the x-axis.</t>
  </si>
  <si>
    <t>Set col I (Label 2 Pos) to a suitable amount less than the maximum value on the x-axis.</t>
  </si>
  <si>
    <t xml:space="preserve">so if it decides to wrap the text onto 2 lines, there seems no way of getting it into one long-thin box. </t>
  </si>
  <si>
    <t>Changing the space allowed for each line (see above) may solve the problem.</t>
  </si>
  <si>
    <r>
      <t xml:space="preserve">To change the font size, </t>
    </r>
    <r>
      <rPr>
        <i/>
        <sz val="10"/>
        <rFont val="Arial"/>
        <family val="2"/>
      </rPr>
      <t>right click</t>
    </r>
    <r>
      <rPr>
        <sz val="10"/>
        <rFont val="Arial"/>
        <family val="2"/>
      </rPr>
      <t xml:space="preserve"> outside the plot are, </t>
    </r>
    <r>
      <rPr>
        <i/>
        <sz val="10"/>
        <rFont val="Arial"/>
        <family val="2"/>
      </rPr>
      <t>Format Chart Area</t>
    </r>
    <r>
      <rPr>
        <sz val="10"/>
        <rFont val="Arial"/>
        <family val="2"/>
      </rPr>
      <t xml:space="preserve"> and amend the font. </t>
    </r>
  </si>
  <si>
    <t>i.e. decide on the size BEFORE making any headings bigger or bold.</t>
  </si>
  <si>
    <t>Note that this changes all text (all series labels and axis labels) so decide this before setting any individually</t>
  </si>
  <si>
    <t xml:space="preserve">With hindsight, it would have been better to group all the series for row 1, then all for row 2 etc. </t>
  </si>
  <si>
    <t xml:space="preserve">"Label 1 pos" and "Label 2 pos" (Cols D and I) identify where the left hand edge of the Label 1 and Label 2 text </t>
  </si>
  <si>
    <t>If the scaling of the bottom axis is changed (on the Plot tab), these values will need to be adjusted (see below).</t>
  </si>
  <si>
    <t xml:space="preserve">     The calculation assumes we are plotting RRs, for which the confidence interval is logarithmic.</t>
  </si>
  <si>
    <t xml:space="preserve">     If linear limits are used instead, (e.g. in the Compensation file named above) then either </t>
  </si>
  <si>
    <t xml:space="preserve">     change the se calculation or take the se values from the data source.</t>
  </si>
  <si>
    <t xml:space="preserve">     Right-click any general area of the plot to get this option.</t>
  </si>
  <si>
    <t>The values are linked into the plot by using Select Data Source.</t>
  </si>
  <si>
    <t xml:space="preserve">     Within Select Data Source each individual plotted items is represented as a Series.</t>
  </si>
  <si>
    <t>ORDER OF DATA SERIES</t>
  </si>
  <si>
    <t xml:space="preserve">     are used to generate a horizontal line in the plot, representing the CI.</t>
  </si>
  <si>
    <t xml:space="preserve">     The size of the box is set manually on the plot itself.</t>
  </si>
  <si>
    <t xml:space="preserve">     will lie in relation to the bottom axis values.</t>
  </si>
  <si>
    <t xml:space="preserve">     See Setting box size below.</t>
  </si>
  <si>
    <t xml:space="preserve">     (which is quite labour intensive  - see below)</t>
  </si>
  <si>
    <t>Set the min and max you want, usually min 0 and max around 15-35</t>
  </si>
  <si>
    <t xml:space="preserve">     (to provide enough lines to show all the data and to allow for blank lines for better visual spacing).</t>
  </si>
  <si>
    <t xml:space="preserve">     (Linear scaling is used in N:\rlmeta\Compensation\spreadsheets\SchererBrandSwitch_Plots.xlsx.)</t>
  </si>
  <si>
    <t>Series</t>
  </si>
  <si>
    <t>name</t>
  </si>
  <si>
    <t>Line</t>
  </si>
  <si>
    <t>RR</t>
  </si>
  <si>
    <t>Notes</t>
  </si>
  <si>
    <t>Row 1 is used for column headers: "Study" and "RR  (95% CI)".</t>
  </si>
  <si>
    <t>Study description or Ref Id: see "Label 1" (Col E). These values will be shown on the left of the plot.</t>
  </si>
  <si>
    <t xml:space="preserve">RR and CI: see Cols F-H. These values are reformatted automatically in column "Label 2" (Col J). </t>
  </si>
  <si>
    <t xml:space="preserve">     The formatted values will be shown on the right of the plot.</t>
  </si>
  <si>
    <t xml:space="preserve">     The formatting of "Label 2" values uses the functions CONCATENATE and TEXT</t>
  </si>
  <si>
    <t xml:space="preserve">     (TEXT is used to control decimal places). The format can be adjusted if required.</t>
  </si>
  <si>
    <t>The Plot</t>
  </si>
  <si>
    <t xml:space="preserve">The Plot shows the data from rows 6 - 59. If more rows are needed, more data series will have to be added </t>
  </si>
  <si>
    <t xml:space="preserve">There may be a problem with long labels - it does not seem possilbe to drag out the shape of the text boxes, </t>
  </si>
  <si>
    <t>1. The "line" representing the confidence interval.</t>
  </si>
  <si>
    <t>2. The RR value: a single point which is given a box to show its position.</t>
  </si>
  <si>
    <t>4. Label 2 (the RR/CI): a single point that shows the RR(CI) value (on the right of the plot).</t>
  </si>
  <si>
    <t>3. Label 1 (the study name): a single point that shows the study description (on the left of the plot).</t>
  </si>
  <si>
    <t>For each row, there are four data series:</t>
  </si>
  <si>
    <t>See the pages to the right for details of specifying these.</t>
  </si>
  <si>
    <t>A number of "line" series for the first of the RRs.</t>
  </si>
  <si>
    <t>A number of "RR" series for the first of the RRs.</t>
  </si>
  <si>
    <t>A number of study label series for the first of the RRs.</t>
  </si>
  <si>
    <t>A number of RR(CI) label series for the first of the RRs.</t>
  </si>
  <si>
    <t>Blocks of 4 series, each for an additional study:</t>
  </si>
  <si>
    <t>followed by</t>
  </si>
  <si>
    <t xml:space="preserve">     "line", "RR", study label and RR(CI) label in turn.</t>
  </si>
  <si>
    <t>Specifying and formatting the data series</t>
  </si>
  <si>
    <t>Setting up a set of data series:</t>
  </si>
  <si>
    <t>Right-click the plot, choose "Select Data".</t>
  </si>
  <si>
    <t>Series name</t>
  </si>
  <si>
    <t>X-values</t>
  </si>
  <si>
    <t>Y-values</t>
  </si>
  <si>
    <t>RR value</t>
  </si>
  <si>
    <t>Study name</t>
  </si>
  <si>
    <t>RR(CI) text</t>
  </si>
  <si>
    <t>Q</t>
  </si>
  <si>
    <t>E</t>
  </si>
  <si>
    <t>J</t>
  </si>
  <si>
    <t>D</t>
  </si>
  <si>
    <t>A</t>
  </si>
  <si>
    <t>A-C</t>
  </si>
  <si>
    <t xml:space="preserve">For each series, click Add then enter details </t>
  </si>
  <si>
    <t xml:space="preserve">     by clicking the appropriate cell(s) in the following columns:</t>
  </si>
  <si>
    <t>Line series:</t>
  </si>
  <si>
    <t>at the top of the screen.</t>
  </si>
  <si>
    <t>The necessary formatting is different for each series type.</t>
  </si>
  <si>
    <t>Each entry needs to be formatted using the Layout tab</t>
  </si>
  <si>
    <t>This becomes available when the cursor is within the plot.</t>
  </si>
  <si>
    <t>Click Format Selection (just below the drop-down) to get the formatting menu.</t>
  </si>
  <si>
    <t>Marker Options</t>
  </si>
  <si>
    <t>None</t>
  </si>
  <si>
    <t>Marker Fill</t>
  </si>
  <si>
    <t>NA</t>
  </si>
  <si>
    <t>Line Colour</t>
  </si>
  <si>
    <t>Solid line, black</t>
  </si>
  <si>
    <t>Line Style</t>
  </si>
  <si>
    <t>1pt</t>
  </si>
  <si>
    <t>RR series:</t>
  </si>
  <si>
    <t>Solid</t>
  </si>
  <si>
    <t>Marker line color</t>
  </si>
  <si>
    <t>No line</t>
  </si>
  <si>
    <t>Built-in, Square, size as described earlier</t>
  </si>
  <si>
    <t>Study name label and RR label series:</t>
  </si>
  <si>
    <t>Choose a series using the drop-down in the top left.</t>
  </si>
  <si>
    <t>Set values:</t>
  </si>
  <si>
    <t>ticked</t>
  </si>
  <si>
    <t>X-value</t>
  </si>
  <si>
    <t>not ticked</t>
  </si>
  <si>
    <t>Y-value</t>
  </si>
  <si>
    <t>Label position</t>
  </si>
  <si>
    <t>Right</t>
  </si>
  <si>
    <t xml:space="preserve"> This makes the text appear on the plot.</t>
  </si>
  <si>
    <t xml:space="preserve">However it is not easy to move them now. </t>
  </si>
  <si>
    <t>Each item has a data source (pointing to cell(s) in the PlotData tab) and formatting.</t>
  </si>
  <si>
    <t xml:space="preserve">Formatting the series </t>
  </si>
  <si>
    <t>Click the drop-down for the icon "Data Labels".</t>
  </si>
  <si>
    <t>Click "More Data Label Options".</t>
  </si>
  <si>
    <t>Plotted</t>
  </si>
  <si>
    <t xml:space="preserve">Used for </t>
  </si>
  <si>
    <t>overflowing values.</t>
  </si>
  <si>
    <t>to show that the line has been terminated early.</t>
  </si>
  <si>
    <t>Ulim value</t>
  </si>
  <si>
    <t>Llim value</t>
  </si>
  <si>
    <t>Max box</t>
  </si>
  <si>
    <t>for study</t>
  </si>
  <si>
    <t>We don't have an Overal result.</t>
  </si>
  <si>
    <t>Arrow marker for an edited CI line</t>
  </si>
  <si>
    <r>
      <t xml:space="preserve">You need to set the box sizes in the plot </t>
    </r>
    <r>
      <rPr>
        <b/>
        <u/>
        <sz val="10"/>
        <rFont val="Arial"/>
        <family val="2"/>
      </rPr>
      <t>by hand</t>
    </r>
    <r>
      <rPr>
        <b/>
        <sz val="10"/>
        <rFont val="Arial"/>
        <family val="2"/>
      </rPr>
      <t>, guided by the values in column O.</t>
    </r>
  </si>
  <si>
    <t>This spreadsheet provides a way of creating forest plots.</t>
  </si>
  <si>
    <t>It can be used for meta-analysis results to plot both the individual RR (CI)s and the meta-analysis result (e.g. as Total).</t>
  </si>
  <si>
    <t>To use it do the following:</t>
  </si>
  <si>
    <t>2) Enter a description for each RR (CI) in column E. This will appear to the left of the plot.</t>
  </si>
  <si>
    <t>3) Enter sub-total values in rows 52-54 (optional).</t>
  </si>
  <si>
    <t xml:space="preserve">     a) If CI bars are overlapping the text at either side, either adjust the scaling of the x-axis or edit the individual lines</t>
  </si>
  <si>
    <t>1) Copy RR (CI) values into columns F-H. Delete any that were left over from the example.</t>
  </si>
  <si>
    <t xml:space="preserve">6) Number each entered line: enter values in column A. </t>
  </si>
  <si>
    <t xml:space="preserve">     c) Delete the number in column A for each unused line.</t>
  </si>
  <si>
    <t xml:space="preserve">     b) Number data lines, sub-total lines and overall total line so they appear in the appropriate order.</t>
  </si>
  <si>
    <t>4) Enter heading and sub-heading text in rows 55-58.</t>
  </si>
  <si>
    <t>5) Enter an overall total in row 59 (optional).</t>
  </si>
  <si>
    <t>7) Edit unused lines to prevent #NUM! appearing: delete the values in columns L-P.</t>
  </si>
  <si>
    <t>8) Drag the calculations down onto any active lines for which they are missing: see columns L-P.</t>
  </si>
  <si>
    <t>9) Check the plot.</t>
  </si>
  <si>
    <t>The point size can be between 2 and 72.</t>
  </si>
  <si>
    <t>Setting row number, study description, RR (CI)</t>
  </si>
  <si>
    <t>Option 1: Adjust the scaling of the x-axis.</t>
  </si>
  <si>
    <t>Option 2: Edit the individual lines.</t>
  </si>
  <si>
    <t xml:space="preserve">     See worksheets Digestive(2) and SmokingRelated for examples.</t>
  </si>
  <si>
    <t xml:space="preserve">     For each over-flowing CI bar, do the following:</t>
  </si>
  <si>
    <t>Dealing with CI bars that over-flow the text</t>
  </si>
  <si>
    <t>a) Enter a value in column I to be the new end value for the CI bar.</t>
  </si>
  <si>
    <t xml:space="preserve">     copy the study label and the values from columns A and I.</t>
  </si>
  <si>
    <t xml:space="preserve">     Below the existing data values, for each over-flowing bar</t>
  </si>
  <si>
    <t xml:space="preserve">     Set it to use the y and x values set at (c) above.</t>
  </si>
  <si>
    <t xml:space="preserve">       with black fill and black line.</t>
  </si>
  <si>
    <t xml:space="preserve">     Set its marker to be a diamond, size 5 pt,</t>
  </si>
  <si>
    <t>d) In the plot, set up a new data series to plot the arrow symbol.</t>
  </si>
  <si>
    <t>Forest Plots in Excel                                                                                                 N:\rlmeta\ForestPlots_3.xlsx</t>
  </si>
  <si>
    <r>
      <t xml:space="preserve">     See section </t>
    </r>
    <r>
      <rPr>
        <b/>
        <sz val="10"/>
        <rFont val="Arial"/>
        <family val="2"/>
      </rPr>
      <t>The Plot</t>
    </r>
    <r>
      <rPr>
        <sz val="10"/>
        <rFont val="Arial"/>
        <family val="2"/>
      </rPr>
      <t xml:space="preserve"> (below) for details.</t>
    </r>
  </si>
  <si>
    <t xml:space="preserve">We want the area of the symbol to be proportional to the weight. </t>
  </si>
  <si>
    <t xml:space="preserve">(However, because this gives very tiny boxes for small weights RoeLee sets </t>
  </si>
  <si>
    <t>box size proportional to square root of the weight i.e. proportional to inverse of s.e.)</t>
  </si>
  <si>
    <t>Our calculation sets the size of one box edge proportional to the square root of the weight</t>
  </si>
  <si>
    <t>so the area of the box is proportional to the weight.</t>
  </si>
  <si>
    <t>The calculations for box size are done in Cols L to P.</t>
  </si>
  <si>
    <t>Use the values in Col P as the point size for each box.</t>
  </si>
  <si>
    <t xml:space="preserve">     a) Use line number 1 (possibly also line number 2) for heading and/or column headers. </t>
  </si>
  <si>
    <t>To set the values within the plot:</t>
  </si>
  <si>
    <t>Adjust the value for "Size" to the point size listed in Col P.</t>
  </si>
  <si>
    <r>
      <t xml:space="preserve">         (see section </t>
    </r>
    <r>
      <rPr>
        <b/>
        <sz val="10"/>
        <rFont val="Arial"/>
        <family val="2"/>
      </rPr>
      <t xml:space="preserve">Dealing with CI bars that over-flow the text </t>
    </r>
    <r>
      <rPr>
        <sz val="10"/>
        <rFont val="Arial"/>
        <family val="2"/>
      </rPr>
      <t>below for details of each of these)</t>
    </r>
  </si>
  <si>
    <t xml:space="preserve">     b) Edit the size of the central box of each plotted value.</t>
  </si>
  <si>
    <t xml:space="preserve">     Set it to the value in column D or column J (for adjusting the left/right end respectively).</t>
  </si>
  <si>
    <t>b) In the plot, edit the appropriate "Line" data series:</t>
  </si>
  <si>
    <t xml:space="preserve">     choose the shorter CI bar values for its x-axis.</t>
  </si>
  <si>
    <t>c) Set up y and x values for the arrow symbol used at the end of the shortened bar:</t>
  </si>
  <si>
    <t xml:space="preserve">For each row of data entered, the values in Cols G and H ("Llim" and "Rlim") </t>
  </si>
  <si>
    <t>The "RR" value (Col F) is used to position the centre of the RR box in the middle of that line.</t>
  </si>
  <si>
    <t>Column P (Scaled sqrt%W) calculates a suitable point size to use for each of the RR boxes in the plot.</t>
  </si>
  <si>
    <t xml:space="preserve">In cell P3, enter the largest point size you want to use. The maximum weight is found in cell O61. </t>
  </si>
  <si>
    <t>The values in Col P can then be used directly to set the box size manually on the plot itself.</t>
  </si>
  <si>
    <t xml:space="preserve">Note: "scaled sqrt%W" is calcuated from the se (col L) which, in turn, is calculated </t>
  </si>
  <si>
    <t xml:space="preserve">     from Llim and Ulim (cols G and H).</t>
  </si>
  <si>
    <t>G, H, I</t>
  </si>
  <si>
    <t>F</t>
  </si>
  <si>
    <t>K</t>
  </si>
  <si>
    <t xml:space="preserve">     Name the data series something explanatory, e.g. Nishino line terminator.</t>
  </si>
  <si>
    <t>Risk of COPD in relation to ETS exposure, overall meta-analysis by region.</t>
  </si>
  <si>
    <t>Data from METACOPDETSNEW.xls</t>
  </si>
  <si>
    <t>North America</t>
  </si>
  <si>
    <t>Asia</t>
  </si>
  <si>
    <t>Europe</t>
  </si>
  <si>
    <t>Multicountry</t>
  </si>
  <si>
    <t>Sandler F line terminator</t>
  </si>
  <si>
    <t>i.e. a marker for each Llim/Ulim that overflows the text on the plot,</t>
  </si>
  <si>
    <t>Llim/Ulim</t>
  </si>
  <si>
    <t>Extra level of header and total added: now up to 4 of each. Whisker shown for Overall: transparency 50% for the box.</t>
  </si>
  <si>
    <t>Risk of COPD in relation to workplace ETS exposure.</t>
  </si>
  <si>
    <t>16 Yin 2007</t>
  </si>
  <si>
    <t>Risk of COPD in relation to adult ETS exposure.</t>
  </si>
  <si>
    <t>Risk of COPD in relation to childhood ETS exposure.</t>
  </si>
  <si>
    <t>23 Waked 2012, Mother</t>
  </si>
  <si>
    <t>23 Waked 2012, Father</t>
  </si>
  <si>
    <r>
      <t xml:space="preserve">     See worksheets </t>
    </r>
    <r>
      <rPr>
        <sz val="10"/>
        <color rgb="FFFF0000"/>
        <rFont val="Arial"/>
        <family val="2"/>
      </rPr>
      <t>Fig1</t>
    </r>
    <r>
      <rPr>
        <sz val="10"/>
        <rFont val="Arial"/>
        <family val="2"/>
      </rPr>
      <t>.</t>
    </r>
  </si>
  <si>
    <t>1 Lebowitz M+F</t>
  </si>
  <si>
    <t>7 Sandler F</t>
  </si>
  <si>
    <t>7 Sandler M</t>
  </si>
  <si>
    <t>8 Dayal M+F</t>
  </si>
  <si>
    <t>10 Enstrom F</t>
  </si>
  <si>
    <t>10 Enstrom M</t>
  </si>
  <si>
    <t>12 Celli M+F</t>
  </si>
  <si>
    <t>28 Tan M</t>
  </si>
  <si>
    <t>28 Tan F</t>
  </si>
  <si>
    <t>13 McGhee F</t>
  </si>
  <si>
    <t>13 McGhee M</t>
  </si>
  <si>
    <t>15 Xu M+F</t>
  </si>
  <si>
    <t>16 Yin  M+F</t>
  </si>
  <si>
    <t>17 Zhou M+F</t>
  </si>
  <si>
    <t>21 Chen M+F</t>
  </si>
  <si>
    <t>22 He M+F</t>
  </si>
  <si>
    <t>27 Kim M+F</t>
  </si>
  <si>
    <t>4 Krzyzanowski F</t>
  </si>
  <si>
    <t>4 Krzyzanowski M</t>
  </si>
  <si>
    <t>5 Lee F</t>
  </si>
  <si>
    <t>5 Lee M</t>
  </si>
  <si>
    <t>19 Jordan M+F</t>
  </si>
  <si>
    <t>23 Waked M+F</t>
  </si>
  <si>
    <t>25 Eze M+F</t>
  </si>
  <si>
    <t>26 Hagstad M+F</t>
  </si>
  <si>
    <t>11 De Marco M+F</t>
  </si>
  <si>
    <t>20 Lamprecht M+F</t>
  </si>
  <si>
    <t>2 Comstock M</t>
  </si>
  <si>
    <t>3 Hirayama F</t>
  </si>
  <si>
    <t>6 Kalandidi F</t>
  </si>
  <si>
    <t>9 Forastiere F</t>
  </si>
  <si>
    <t>14 Sezer F</t>
  </si>
  <si>
    <t>18 Wu F</t>
  </si>
  <si>
    <t>Subtotal</t>
  </si>
  <si>
    <t>Study No., Author, Sex</t>
  </si>
  <si>
    <t>16 Yin M+F</t>
  </si>
  <si>
    <t>22 He M</t>
  </si>
  <si>
    <t>22 He F</t>
  </si>
  <si>
    <r>
      <rPr>
        <sz val="10"/>
        <rFont val="Calibri"/>
        <family val="2"/>
      </rPr>
      <t>  O</t>
    </r>
    <r>
      <rPr>
        <sz val="10"/>
        <rFont val="Arial"/>
        <family val="2"/>
      </rPr>
      <t>R   (95% CI)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</si>
</sst>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2" fontId="2" fillId="0" borderId="0" xfId="0" applyNumberFormat="1" applyFont="1" applyBorder="1" applyAlignment="1">
      <alignment horizontal="right" vertical="top" wrapText="1"/>
    </xf>
    <xf numFmtId="2" fontId="2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/>
    <xf numFmtId="2" fontId="1" fillId="0" borderId="0" xfId="0" applyNumberFormat="1" applyFont="1"/>
    <xf numFmtId="0" fontId="0" fillId="0" borderId="0" xfId="0" applyFill="1"/>
    <xf numFmtId="2" fontId="1" fillId="0" borderId="0" xfId="0" applyNumberFormat="1" applyFont="1" applyFill="1" applyBorder="1" applyAlignment="1">
      <alignment horizontal="right" vertical="top" wrapText="1"/>
    </xf>
    <xf numFmtId="164" fontId="0" fillId="0" borderId="0" xfId="0" applyNumberFormat="1"/>
    <xf numFmtId="1" fontId="0" fillId="0" borderId="0" xfId="0" applyNumberFormat="1"/>
    <xf numFmtId="2" fontId="1" fillId="0" borderId="0" xfId="0" applyNumberFormat="1" applyFont="1" applyFill="1" applyBorder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0" fillId="0" borderId="1" xfId="0" applyBorder="1"/>
    <xf numFmtId="0" fontId="0" fillId="0" borderId="3" xfId="0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" xfId="0" applyFont="1" applyBorder="1" applyAlignment="1"/>
    <xf numFmtId="0" fontId="2" fillId="0" borderId="1" xfId="0" applyFont="1" applyBorder="1" applyAlignment="1"/>
    <xf numFmtId="0" fontId="0" fillId="0" borderId="1" xfId="0" applyBorder="1" applyAlignment="1"/>
    <xf numFmtId="0" fontId="1" fillId="0" borderId="4" xfId="0" applyFont="1" applyBorder="1"/>
    <xf numFmtId="0" fontId="6" fillId="0" borderId="1" xfId="0" applyFont="1" applyBorder="1"/>
    <xf numFmtId="0" fontId="1" fillId="0" borderId="6" xfId="0" applyFont="1" applyBorder="1" applyAlignment="1"/>
    <xf numFmtId="0" fontId="0" fillId="0" borderId="6" xfId="0" applyBorder="1" applyAlignment="1"/>
    <xf numFmtId="0" fontId="2" fillId="0" borderId="6" xfId="0" applyFont="1" applyBorder="1" applyAlignment="1"/>
    <xf numFmtId="0" fontId="1" fillId="0" borderId="5" xfId="0" applyFont="1" applyBorder="1" applyAlignment="1"/>
    <xf numFmtId="0" fontId="0" fillId="0" borderId="6" xfId="0" applyBorder="1" applyAlignment="1">
      <alignment wrapText="1"/>
    </xf>
    <xf numFmtId="2" fontId="2" fillId="0" borderId="0" xfId="0" applyNumberFormat="1" applyFont="1" applyBorder="1" applyAlignment="1">
      <alignment horizontal="left" vertical="top"/>
    </xf>
    <xf numFmtId="1" fontId="0" fillId="3" borderId="0" xfId="0" applyNumberFormat="1" applyFill="1"/>
    <xf numFmtId="164" fontId="0" fillId="0" borderId="0" xfId="0" applyNumberFormat="1" applyFill="1"/>
    <xf numFmtId="0" fontId="2" fillId="0" borderId="0" xfId="0" applyFont="1" applyAlignment="1">
      <alignment wrapText="1"/>
    </xf>
    <xf numFmtId="0" fontId="0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0" xfId="0" applyFont="1" applyFill="1"/>
    <xf numFmtId="0" fontId="2" fillId="0" borderId="3" xfId="0" applyFont="1" applyBorder="1"/>
    <xf numFmtId="0" fontId="10" fillId="0" borderId="6" xfId="0" applyFont="1" applyBorder="1" applyAlignment="1"/>
    <xf numFmtId="0" fontId="0" fillId="0" borderId="0" xfId="0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60268178912872E-2"/>
          <c:y val="1.5254278305006344E-2"/>
          <c:w val="0.92864529472595669"/>
          <c:h val="0.94994919535806777"/>
        </c:manualLayout>
      </c:layout>
      <c:scatterChart>
        <c:scatterStyle val="lineMarker"/>
        <c:varyColors val="0"/>
        <c:ser>
          <c:idx val="2"/>
          <c:order val="0"/>
          <c:tx>
            <c:strRef>
              <c:f>'Fig2'!$Q$6</c:f>
              <c:strCache>
                <c:ptCount val="1"/>
                <c:pt idx="0">
                  <c:v>1 Lebowitz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'Fig2'!$G$6:$H$6</c:f>
              <c:numCache>
                <c:formatCode>General</c:formatCode>
                <c:ptCount val="2"/>
                <c:pt idx="0">
                  <c:v>0.83</c:v>
                </c:pt>
                <c:pt idx="1">
                  <c:v>1.44</c:v>
                </c:pt>
              </c:numCache>
            </c:numRef>
          </c:xVal>
          <c:yVal>
            <c:numRef>
              <c:f>'Fig2'!$A$6:$C$6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7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'Fig2'!$Q$7</c:f>
              <c:strCache>
                <c:ptCount val="1"/>
                <c:pt idx="0">
                  <c:v>2 Comstock M,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'Fig2'!$G$7:$H$7</c:f>
              <c:numCache>
                <c:formatCode>General</c:formatCode>
                <c:ptCount val="2"/>
                <c:pt idx="0">
                  <c:v>0.5</c:v>
                </c:pt>
                <c:pt idx="1">
                  <c:v>2.86</c:v>
                </c:pt>
              </c:numCache>
            </c:numRef>
          </c:xVal>
          <c:yVal>
            <c:numRef>
              <c:f>'Fig2'!$A$7:$C$7</c:f>
              <c:numCache>
                <c:formatCode>General</c:formatCode>
                <c:ptCount val="3"/>
                <c:pt idx="0">
                  <c:v>9</c:v>
                </c:pt>
                <c:pt idx="1">
                  <c:v>9</c:v>
                </c:pt>
                <c:pt idx="2">
                  <c:v>9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'Fig2'!$Q$8</c:f>
              <c:strCache>
                <c:ptCount val="1"/>
                <c:pt idx="0">
                  <c:v>7 Sandler 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('Fig2'!$G$8,'Fig2'!$I$8)</c:f>
              <c:numCache>
                <c:formatCode>General</c:formatCode>
                <c:ptCount val="2"/>
                <c:pt idx="0">
                  <c:v>1.19</c:v>
                </c:pt>
                <c:pt idx="1">
                  <c:v>20</c:v>
                </c:pt>
              </c:numCache>
            </c:numRef>
          </c:xVal>
          <c:yVal>
            <c:numRef>
              <c:f>'Fig2'!$A$8:$C$8</c:f>
              <c:numCache>
                <c:formatCode>General</c:formatCode>
                <c:ptCount val="3"/>
                <c:pt idx="0">
                  <c:v>13</c:v>
                </c:pt>
                <c:pt idx="1">
                  <c:v>13</c:v>
                </c:pt>
                <c:pt idx="2">
                  <c:v>13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'Fig2'!$Q$9</c:f>
              <c:strCache>
                <c:ptCount val="1"/>
                <c:pt idx="0">
                  <c:v>7 Sandler M,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'Fig2'!$G$9:$H$9</c:f>
              <c:numCache>
                <c:formatCode>General</c:formatCode>
                <c:ptCount val="2"/>
                <c:pt idx="0">
                  <c:v>0.16</c:v>
                </c:pt>
                <c:pt idx="1">
                  <c:v>5.32</c:v>
                </c:pt>
              </c:numCache>
            </c:numRef>
          </c:xVal>
          <c:yVal>
            <c:numRef>
              <c:f>'Fig2'!$A$9:$C$9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'Fig2'!$Q$10</c:f>
              <c:strCache>
                <c:ptCount val="1"/>
                <c:pt idx="0">
                  <c:v>8 Dayal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'Fig2'!$G$10:$H$10</c:f>
              <c:numCache>
                <c:formatCode>General</c:formatCode>
                <c:ptCount val="2"/>
                <c:pt idx="0">
                  <c:v>0.98</c:v>
                </c:pt>
                <c:pt idx="1">
                  <c:v>1.99</c:v>
                </c:pt>
              </c:numCache>
            </c:numRef>
          </c:xVal>
          <c:yVal>
            <c:numRef>
              <c:f>'Fig2'!$A$10:$C$10</c:f>
              <c:numCache>
                <c:formatCode>General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'Fig2'!$Q$11</c:f>
              <c:strCache>
                <c:ptCount val="1"/>
                <c:pt idx="0">
                  <c:v>10 Enstrom 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'Fig2'!$G$11:$H$11</c:f>
              <c:numCache>
                <c:formatCode>General</c:formatCode>
                <c:ptCount val="2"/>
                <c:pt idx="0">
                  <c:v>0.8</c:v>
                </c:pt>
                <c:pt idx="1">
                  <c:v>1.58</c:v>
                </c:pt>
              </c:numCache>
            </c:numRef>
          </c:xVal>
          <c:yVal>
            <c:numRef>
              <c:f>'Fig2'!$A$11:$C$11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'Fig2'!$Q$12</c:f>
              <c:strCache>
                <c:ptCount val="1"/>
                <c:pt idx="0">
                  <c:v>10 Enstrom M,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'Fig2'!$G$12:$H$12</c:f>
              <c:numCache>
                <c:formatCode>General</c:formatCode>
                <c:ptCount val="2"/>
                <c:pt idx="0">
                  <c:v>0.78</c:v>
                </c:pt>
                <c:pt idx="1">
                  <c:v>2.08</c:v>
                </c:pt>
              </c:numCache>
            </c:numRef>
          </c:xVal>
          <c:yVal>
            <c:numRef>
              <c:f>'Fig2'!$A$12:$C$12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'Fig2'!$Q$13</c:f>
              <c:strCache>
                <c:ptCount val="1"/>
                <c:pt idx="0">
                  <c:v>12 Celli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'Fig2'!$G$13:$H$13</c:f>
              <c:numCache>
                <c:formatCode>General</c:formatCode>
                <c:ptCount val="2"/>
                <c:pt idx="0">
                  <c:v>0.56999999999999995</c:v>
                </c:pt>
                <c:pt idx="1">
                  <c:v>1.36</c:v>
                </c:pt>
              </c:numCache>
            </c:numRef>
          </c:xVal>
          <c:yVal>
            <c:numRef>
              <c:f>'Fig2'!$A$13:$C$13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'Fig2'!$Q$14</c:f>
              <c:strCache>
                <c:ptCount val="1"/>
                <c:pt idx="0">
                  <c:v>28 Tan M,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'Fig2'!$G$14:$H$14</c:f>
              <c:numCache>
                <c:formatCode>General</c:formatCode>
                <c:ptCount val="2"/>
                <c:pt idx="0">
                  <c:v>0.27</c:v>
                </c:pt>
                <c:pt idx="1">
                  <c:v>3.76</c:v>
                </c:pt>
              </c:numCache>
            </c:numRef>
          </c:xVal>
          <c:yVal>
            <c:numRef>
              <c:f>'Fig2'!$A$14:$C$14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'Fig2'!$Q$15</c:f>
              <c:strCache>
                <c:ptCount val="1"/>
                <c:pt idx="0">
                  <c:v>28 Tan 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'Fig2'!$G$15:$H$15</c:f>
              <c:numCache>
                <c:formatCode>General</c:formatCode>
                <c:ptCount val="2"/>
                <c:pt idx="0">
                  <c:v>1.03</c:v>
                </c:pt>
                <c:pt idx="1">
                  <c:v>4.71</c:v>
                </c:pt>
              </c:numCache>
            </c:numRef>
          </c:xVal>
          <c:yVal>
            <c:numRef>
              <c:f>'Fig2'!$A$15:$C$15</c:f>
              <c:numCache>
                <c:formatCode>General</c:formatCode>
                <c:ptCount val="3"/>
                <c:pt idx="0">
                  <c:v>12</c:v>
                </c:pt>
                <c:pt idx="1">
                  <c:v>12</c:v>
                </c:pt>
                <c:pt idx="2">
                  <c:v>12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'Fig2'!$Q$16</c:f>
              <c:strCache>
                <c:ptCount val="1"/>
                <c:pt idx="0">
                  <c:v>3 Hirayama 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'Fig2'!$G$16:$H$16</c:f>
              <c:numCache>
                <c:formatCode>General</c:formatCode>
                <c:ptCount val="2"/>
                <c:pt idx="0">
                  <c:v>0.86</c:v>
                </c:pt>
                <c:pt idx="1">
                  <c:v>2.21</c:v>
                </c:pt>
              </c:numCache>
            </c:numRef>
          </c:xVal>
          <c:yVal>
            <c:numRef>
              <c:f>'Fig2'!$A$16:$C$16</c:f>
              <c:numCache>
                <c:formatCode>General</c:formatCode>
                <c:ptCount val="3"/>
                <c:pt idx="0">
                  <c:v>22</c:v>
                </c:pt>
                <c:pt idx="1">
                  <c:v>22</c:v>
                </c:pt>
                <c:pt idx="2">
                  <c:v>22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'Fig2'!$Q$17</c:f>
              <c:strCache>
                <c:ptCount val="1"/>
                <c:pt idx="0">
                  <c:v>13 McGhee 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'Fig2'!$G$17:$H$17</c:f>
              <c:numCache>
                <c:formatCode>General</c:formatCode>
                <c:ptCount val="2"/>
                <c:pt idx="0">
                  <c:v>1.34</c:v>
                </c:pt>
                <c:pt idx="1">
                  <c:v>6.29</c:v>
                </c:pt>
              </c:numCache>
            </c:numRef>
          </c:xVal>
          <c:yVal>
            <c:numRef>
              <c:f>'Fig2'!$A$17:$C$17</c:f>
              <c:numCache>
                <c:formatCode>General</c:formatCode>
                <c:ptCount val="3"/>
                <c:pt idx="0">
                  <c:v>27</c:v>
                </c:pt>
                <c:pt idx="1">
                  <c:v>27</c:v>
                </c:pt>
                <c:pt idx="2">
                  <c:v>27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'Fig2'!$Q$18</c:f>
              <c:strCache>
                <c:ptCount val="1"/>
                <c:pt idx="0">
                  <c:v>13 McGhee M,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15"/>
            <c:spPr>
              <a:noFill/>
              <a:ln w="9525">
                <a:noFill/>
              </a:ln>
            </c:spPr>
          </c:marker>
          <c:xVal>
            <c:numRef>
              <c:f>'Fig2'!$G$18:$H$18</c:f>
              <c:numCache>
                <c:formatCode>General</c:formatCode>
                <c:ptCount val="2"/>
                <c:pt idx="0">
                  <c:v>0.95</c:v>
                </c:pt>
                <c:pt idx="1">
                  <c:v>2.94</c:v>
                </c:pt>
              </c:numCache>
            </c:numRef>
          </c:xVal>
          <c:yVal>
            <c:numRef>
              <c:f>'Fig2'!$A$18:$C$18</c:f>
              <c:numCache>
                <c:formatCode>General</c:formatCode>
                <c:ptCount val="3"/>
                <c:pt idx="0">
                  <c:v>23</c:v>
                </c:pt>
                <c:pt idx="1">
                  <c:v>23</c:v>
                </c:pt>
                <c:pt idx="2">
                  <c:v>23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'Fig2'!$Q$19</c:f>
              <c:strCache>
                <c:ptCount val="1"/>
                <c:pt idx="0">
                  <c:v>15 Xu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'Fig2'!$G$19:$H$19</c:f>
              <c:numCache>
                <c:formatCode>General</c:formatCode>
                <c:ptCount val="2"/>
                <c:pt idx="0">
                  <c:v>0.79</c:v>
                </c:pt>
                <c:pt idx="1">
                  <c:v>1.1599999999999999</c:v>
                </c:pt>
              </c:numCache>
            </c:numRef>
          </c:xVal>
          <c:yVal>
            <c:numRef>
              <c:f>'Fig2'!$A$19:$C$19</c:f>
              <c:numCache>
                <c:formatCode>General</c:formatCode>
                <c:ptCount val="3"/>
                <c:pt idx="0">
                  <c:v>19</c:v>
                </c:pt>
                <c:pt idx="1">
                  <c:v>19</c:v>
                </c:pt>
                <c:pt idx="2">
                  <c:v>19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'Fig2'!$Q$20</c:f>
              <c:strCache>
                <c:ptCount val="1"/>
                <c:pt idx="0">
                  <c:v>16 Yin 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'Fig2'!$G$20:$H$20</c:f>
              <c:numCache>
                <c:formatCode>General</c:formatCode>
                <c:ptCount val="2"/>
                <c:pt idx="0">
                  <c:v>0.77</c:v>
                </c:pt>
                <c:pt idx="1">
                  <c:v>1.18</c:v>
                </c:pt>
              </c:numCache>
            </c:numRef>
          </c:xVal>
          <c:yVal>
            <c:numRef>
              <c:f>'Fig2'!$A$20:$C$20</c:f>
              <c:numCache>
                <c:formatCode>General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'Fig2'!$Q$21</c:f>
              <c:strCache>
                <c:ptCount val="1"/>
                <c:pt idx="0">
                  <c:v>17 Zhou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'Fig2'!$G$21:$H$21</c:f>
              <c:numCache>
                <c:formatCode>General</c:formatCode>
                <c:ptCount val="2"/>
                <c:pt idx="0">
                  <c:v>1.08</c:v>
                </c:pt>
                <c:pt idx="1">
                  <c:v>1.65</c:v>
                </c:pt>
              </c:numCache>
            </c:numRef>
          </c:xVal>
          <c:yVal>
            <c:numRef>
              <c:f>'Fig2'!$A$21:$C$21</c:f>
              <c:numCache>
                <c:formatCode>General</c:formatCode>
                <c:ptCount val="3"/>
                <c:pt idx="0">
                  <c:v>21</c:v>
                </c:pt>
                <c:pt idx="1">
                  <c:v>21</c:v>
                </c:pt>
                <c:pt idx="2">
                  <c:v>21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'Fig2'!$Q$22</c:f>
              <c:strCache>
                <c:ptCount val="1"/>
                <c:pt idx="0">
                  <c:v>18 Wu 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'Fig2'!$G$22:$H$22</c:f>
              <c:numCache>
                <c:formatCode>General</c:formatCode>
                <c:ptCount val="2"/>
                <c:pt idx="0">
                  <c:v>1.39</c:v>
                </c:pt>
                <c:pt idx="1">
                  <c:v>3.49</c:v>
                </c:pt>
              </c:numCache>
            </c:numRef>
          </c:xVal>
          <c:yVal>
            <c:numRef>
              <c:f>'Fig2'!$A$22:$C$22</c:f>
              <c:numCache>
                <c:formatCode>General</c:formatCode>
                <c:ptCount val="3"/>
                <c:pt idx="0">
                  <c:v>26</c:v>
                </c:pt>
                <c:pt idx="1">
                  <c:v>26</c:v>
                </c:pt>
                <c:pt idx="2">
                  <c:v>26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'Fig2'!$Q$23</c:f>
              <c:strCache>
                <c:ptCount val="1"/>
                <c:pt idx="0">
                  <c:v>21 Chen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'Fig2'!$G$23:$H$23</c:f>
              <c:numCache>
                <c:formatCode>General</c:formatCode>
                <c:ptCount val="2"/>
                <c:pt idx="0">
                  <c:v>1.3</c:v>
                </c:pt>
                <c:pt idx="1">
                  <c:v>2.54</c:v>
                </c:pt>
              </c:numCache>
            </c:numRef>
          </c:xVal>
          <c:yVal>
            <c:numRef>
              <c:f>'Fig2'!$A$23:$C$23</c:f>
              <c:numCache>
                <c:formatCode>General</c:formatCode>
                <c:ptCount val="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'Fig2'!$Q$24</c:f>
              <c:strCache>
                <c:ptCount val="1"/>
                <c:pt idx="0">
                  <c:v>22 He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'Fig2'!$G$24:$H$24</c:f>
              <c:numCache>
                <c:formatCode>General</c:formatCode>
                <c:ptCount val="2"/>
                <c:pt idx="0">
                  <c:v>0.49</c:v>
                </c:pt>
                <c:pt idx="1">
                  <c:v>5.78</c:v>
                </c:pt>
              </c:numCache>
            </c:numRef>
          </c:xVal>
          <c:yVal>
            <c:numRef>
              <c:f>'Fig2'!$A$24:$C$24</c:f>
              <c:numCache>
                <c:formatCode>General</c:formatCode>
                <c:ptCount val="3"/>
                <c:pt idx="0">
                  <c:v>24</c:v>
                </c:pt>
                <c:pt idx="1">
                  <c:v>24</c:v>
                </c:pt>
                <c:pt idx="2">
                  <c:v>24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'Fig2'!$R$6</c:f>
              <c:strCache>
                <c:ptCount val="1"/>
                <c:pt idx="0">
                  <c:v>1 Lebowitz M+F,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'Fig2'!$F$6</c:f>
              <c:numCache>
                <c:formatCode>General</c:formatCode>
                <c:ptCount val="1"/>
                <c:pt idx="0">
                  <c:v>1.0900000000000001</c:v>
                </c:pt>
              </c:numCache>
            </c:numRef>
          </c:xVal>
          <c:yVal>
            <c:numRef>
              <c:f>'Fig2'!$A$6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'Fig2'!$R$7</c:f>
              <c:strCache>
                <c:ptCount val="1"/>
                <c:pt idx="0">
                  <c:v>2 Comstock M, RR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'Fig2'!$F$7</c:f>
              <c:numCache>
                <c:formatCode>General</c:formatCode>
                <c:ptCount val="1"/>
                <c:pt idx="0">
                  <c:v>1.19</c:v>
                </c:pt>
              </c:numCache>
            </c:numRef>
          </c:xVal>
          <c:yVal>
            <c:numRef>
              <c:f>'Fig2'!$A$7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'Fig2'!$R$8</c:f>
              <c:strCache>
                <c:ptCount val="1"/>
                <c:pt idx="0">
                  <c:v>7 Sandler F, RR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'Fig2'!$F$8</c:f>
              <c:numCache>
                <c:formatCode>General</c:formatCode>
                <c:ptCount val="1"/>
                <c:pt idx="0">
                  <c:v>5.65</c:v>
                </c:pt>
              </c:numCache>
            </c:numRef>
          </c:xVal>
          <c:yVal>
            <c:numRef>
              <c:f>'Fig2'!$A$8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'Fig2'!$R$9</c:f>
              <c:strCache>
                <c:ptCount val="1"/>
                <c:pt idx="0">
                  <c:v>7 Sandler M, RR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'Fig2'!$F$9</c:f>
              <c:numCache>
                <c:formatCode>General</c:formatCode>
                <c:ptCount val="1"/>
                <c:pt idx="0">
                  <c:v>0.93</c:v>
                </c:pt>
              </c:numCache>
            </c:numRef>
          </c:xVal>
          <c:yVal>
            <c:numRef>
              <c:f>'Fig2'!$A$9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'Fig2'!$R$10</c:f>
              <c:strCache>
                <c:ptCount val="1"/>
                <c:pt idx="0">
                  <c:v>8 Dayal M+F, RR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'Fig2'!$F$10</c:f>
              <c:numCache>
                <c:formatCode>General</c:formatCode>
                <c:ptCount val="1"/>
                <c:pt idx="0">
                  <c:v>1.4</c:v>
                </c:pt>
              </c:numCache>
            </c:numRef>
          </c:xVal>
          <c:yVal>
            <c:numRef>
              <c:f>'Fig2'!$A$10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'Fig2'!$R$11</c:f>
              <c:strCache>
                <c:ptCount val="1"/>
                <c:pt idx="0">
                  <c:v>10 Enstrom F, RR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'Fig2'!$F$11</c:f>
              <c:numCache>
                <c:formatCode>General</c:formatCode>
                <c:ptCount val="1"/>
                <c:pt idx="0">
                  <c:v>1.1299999999999999</c:v>
                </c:pt>
              </c:numCache>
            </c:numRef>
          </c:xVal>
          <c:yVal>
            <c:numRef>
              <c:f>'Fig2'!$A$11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'Fig2'!$R$12</c:f>
              <c:strCache>
                <c:ptCount val="1"/>
                <c:pt idx="0">
                  <c:v>10 Enstrom M, RR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'Fig2'!$F$12</c:f>
              <c:numCache>
                <c:formatCode>General</c:formatCode>
                <c:ptCount val="1"/>
                <c:pt idx="0">
                  <c:v>1.27</c:v>
                </c:pt>
              </c:numCache>
            </c:numRef>
          </c:xVal>
          <c:yVal>
            <c:numRef>
              <c:f>'Fig2'!$A$12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'Fig2'!$R$13</c:f>
              <c:strCache>
                <c:ptCount val="1"/>
                <c:pt idx="0">
                  <c:v>12 Celli M+F, RR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'Fig2'!$F$13</c:f>
              <c:numCache>
                <c:formatCode>General</c:formatCode>
                <c:ptCount val="1"/>
                <c:pt idx="0">
                  <c:v>0.88</c:v>
                </c:pt>
              </c:numCache>
            </c:numRef>
          </c:xVal>
          <c:yVal>
            <c:numRef>
              <c:f>'Fig2'!$A$13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'Fig2'!$R$14</c:f>
              <c:strCache>
                <c:ptCount val="1"/>
                <c:pt idx="0">
                  <c:v>28 Tan M, RR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'Fig2'!$F$14</c:f>
              <c:numCache>
                <c:formatCode>General</c:formatCode>
                <c:ptCount val="1"/>
                <c:pt idx="0">
                  <c:v>1.01</c:v>
                </c:pt>
              </c:numCache>
            </c:numRef>
          </c:xVal>
          <c:yVal>
            <c:numRef>
              <c:f>'Fig2'!$A$14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'Fig2'!$R$15</c:f>
              <c:strCache>
                <c:ptCount val="1"/>
                <c:pt idx="0">
                  <c:v>28 Tan F, RR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'Fig2'!$F$15</c:f>
              <c:numCache>
                <c:formatCode>General</c:formatCode>
                <c:ptCount val="1"/>
                <c:pt idx="0">
                  <c:v>2.2000000000000002</c:v>
                </c:pt>
              </c:numCache>
            </c:numRef>
          </c:xVal>
          <c:yVal>
            <c:numRef>
              <c:f>'Fig2'!$A$15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smooth val="0"/>
        </c:ser>
        <c:ser>
          <c:idx val="29"/>
          <c:order val="29"/>
          <c:tx>
            <c:strRef>
              <c:f>'Fig2'!$R$16</c:f>
              <c:strCache>
                <c:ptCount val="1"/>
                <c:pt idx="0">
                  <c:v>3 Hirayama F, RR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'Fig2'!$F$16</c:f>
              <c:numCache>
                <c:formatCode>General</c:formatCode>
                <c:ptCount val="1"/>
                <c:pt idx="0">
                  <c:v>1.38</c:v>
                </c:pt>
              </c:numCache>
            </c:numRef>
          </c:xVal>
          <c:yVal>
            <c:numRef>
              <c:f>'Fig2'!$A$16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smooth val="0"/>
        </c:ser>
        <c:ser>
          <c:idx val="30"/>
          <c:order val="30"/>
          <c:tx>
            <c:strRef>
              <c:f>'Fig2'!$R$17</c:f>
              <c:strCache>
                <c:ptCount val="1"/>
                <c:pt idx="0">
                  <c:v>13 McGhee F, RR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'Fig2'!$F$17</c:f>
              <c:numCache>
                <c:formatCode>General</c:formatCode>
                <c:ptCount val="1"/>
                <c:pt idx="0">
                  <c:v>2.9</c:v>
                </c:pt>
              </c:numCache>
            </c:numRef>
          </c:xVal>
          <c:yVal>
            <c:numRef>
              <c:f>'Fig2'!$A$17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smooth val="0"/>
        </c:ser>
        <c:ser>
          <c:idx val="31"/>
          <c:order val="31"/>
          <c:tx>
            <c:strRef>
              <c:f>'Fig2'!$R$18</c:f>
              <c:strCache>
                <c:ptCount val="1"/>
                <c:pt idx="0">
                  <c:v>13 McGhee M,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'Fig2'!$F$18</c:f>
              <c:numCache>
                <c:formatCode>General</c:formatCode>
                <c:ptCount val="1"/>
                <c:pt idx="0">
                  <c:v>1.67</c:v>
                </c:pt>
              </c:numCache>
            </c:numRef>
          </c:xVal>
          <c:yVal>
            <c:numRef>
              <c:f>'Fig2'!$A$18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smooth val="0"/>
        </c:ser>
        <c:ser>
          <c:idx val="32"/>
          <c:order val="32"/>
          <c:tx>
            <c:strRef>
              <c:f>'Fig2'!$R$19</c:f>
              <c:strCache>
                <c:ptCount val="1"/>
                <c:pt idx="0">
                  <c:v>15 Xu M+F, RR</c:v>
                </c:pt>
              </c:strCache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'Fig2'!$F$19</c:f>
              <c:numCache>
                <c:formatCode>General</c:formatCode>
                <c:ptCount val="1"/>
                <c:pt idx="0">
                  <c:v>0.95</c:v>
                </c:pt>
              </c:numCache>
            </c:numRef>
          </c:xVal>
          <c:yVal>
            <c:numRef>
              <c:f>'Fig2'!$A$19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smooth val="0"/>
        </c:ser>
        <c:ser>
          <c:idx val="33"/>
          <c:order val="33"/>
          <c:tx>
            <c:strRef>
              <c:f>'Fig2'!$R$20</c:f>
              <c:strCache>
                <c:ptCount val="1"/>
                <c:pt idx="0">
                  <c:v>16 Yin  M+F, RR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'Fig2'!$F$20</c:f>
              <c:numCache>
                <c:formatCode>General</c:formatCode>
                <c:ptCount val="1"/>
                <c:pt idx="0">
                  <c:v>0.95</c:v>
                </c:pt>
              </c:numCache>
            </c:numRef>
          </c:xVal>
          <c:yVal>
            <c:numRef>
              <c:f>'Fig2'!$A$20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</c:ser>
        <c:ser>
          <c:idx val="34"/>
          <c:order val="34"/>
          <c:tx>
            <c:strRef>
              <c:f>'Fig2'!$R$21</c:f>
              <c:strCache>
                <c:ptCount val="1"/>
                <c:pt idx="0">
                  <c:v>17 Zhou M+F, RR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'Fig2'!$F$21</c:f>
              <c:numCache>
                <c:formatCode>General</c:formatCode>
                <c:ptCount val="1"/>
                <c:pt idx="0">
                  <c:v>1.34</c:v>
                </c:pt>
              </c:numCache>
            </c:numRef>
          </c:xVal>
          <c:yVal>
            <c:numRef>
              <c:f>'Fig2'!$A$21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smooth val="0"/>
        </c:ser>
        <c:ser>
          <c:idx val="35"/>
          <c:order val="35"/>
          <c:tx>
            <c:strRef>
              <c:f>'Fig2'!$R$22</c:f>
              <c:strCache>
                <c:ptCount val="1"/>
                <c:pt idx="0">
                  <c:v>18 Wu F, RR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'Fig2'!$F$22</c:f>
              <c:numCache>
                <c:formatCode>General</c:formatCode>
                <c:ptCount val="1"/>
                <c:pt idx="0">
                  <c:v>2.2000000000000002</c:v>
                </c:pt>
              </c:numCache>
            </c:numRef>
          </c:xVal>
          <c:yVal>
            <c:numRef>
              <c:f>'Fig2'!$A$22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smooth val="0"/>
        </c:ser>
        <c:ser>
          <c:idx val="36"/>
          <c:order val="36"/>
          <c:tx>
            <c:strRef>
              <c:f>'Fig2'!$R$23</c:f>
              <c:strCache>
                <c:ptCount val="1"/>
                <c:pt idx="0">
                  <c:v>21 Chen M+F, RR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'Fig2'!$F$23</c:f>
              <c:numCache>
                <c:formatCode>General</c:formatCode>
                <c:ptCount val="1"/>
                <c:pt idx="0">
                  <c:v>1.82</c:v>
                </c:pt>
              </c:numCache>
            </c:numRef>
          </c:xVal>
          <c:yVal>
            <c:numRef>
              <c:f>'Fig2'!$A$23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smooth val="0"/>
        </c:ser>
        <c:ser>
          <c:idx val="37"/>
          <c:order val="37"/>
          <c:tx>
            <c:strRef>
              <c:f>'Fig2'!$R$24</c:f>
              <c:strCache>
                <c:ptCount val="1"/>
                <c:pt idx="0">
                  <c:v>22 He M+F, RR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'Fig2'!$F$24</c:f>
              <c:numCache>
                <c:formatCode>General</c:formatCode>
                <c:ptCount val="1"/>
                <c:pt idx="0">
                  <c:v>1.67</c:v>
                </c:pt>
              </c:numCache>
            </c:numRef>
          </c:xVal>
          <c:yVal>
            <c:numRef>
              <c:f>'Fig2'!$A$24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smooth val="0"/>
        </c:ser>
        <c:ser>
          <c:idx val="38"/>
          <c:order val="38"/>
          <c:tx>
            <c:strRef>
              <c:f>'Fig2'!$E$6</c:f>
              <c:strCache>
                <c:ptCount val="1"/>
                <c:pt idx="0">
                  <c:v>1 Lebowitz M+F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3816925734024179E-3"/>
                  <c:y val="-1.152073837228658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'Fig2'!$A$6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</c:ser>
        <c:ser>
          <c:idx val="39"/>
          <c:order val="39"/>
          <c:tx>
            <c:strRef>
              <c:f>'Fig2'!$E$7</c:f>
              <c:strCache>
                <c:ptCount val="1"/>
                <c:pt idx="0">
                  <c:v>2 Comstock M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'Fig2'!$A$7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</c:ser>
        <c:ser>
          <c:idx val="40"/>
          <c:order val="40"/>
          <c:tx>
            <c:strRef>
              <c:f>'Fig2'!$E$8</c:f>
              <c:strCache>
                <c:ptCount val="1"/>
                <c:pt idx="0">
                  <c:v>7 Sandler F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'Fig2'!$A$8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</c:ser>
        <c:ser>
          <c:idx val="41"/>
          <c:order val="41"/>
          <c:tx>
            <c:strRef>
              <c:f>'Fig2'!$E$9</c:f>
              <c:strCache>
                <c:ptCount val="1"/>
                <c:pt idx="0">
                  <c:v>7 Sandler M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'Fig2'!$A$9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42"/>
          <c:order val="42"/>
          <c:tx>
            <c:strRef>
              <c:f>'Fig2'!$E$10</c:f>
              <c:strCache>
                <c:ptCount val="1"/>
                <c:pt idx="0">
                  <c:v>8 Dayal M+F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'Fig2'!$D$10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'Fig2'!$A$10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</c:ser>
        <c:ser>
          <c:idx val="43"/>
          <c:order val="43"/>
          <c:tx>
            <c:strRef>
              <c:f>'Fig2'!$E$11</c:f>
              <c:strCache>
                <c:ptCount val="1"/>
                <c:pt idx="0">
                  <c:v>10 Enstrom F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1450777202072537E-3"/>
                  <c:y val="-2.1121109689663931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'Fig2'!$D$11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'Fig2'!$A$11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</c:ser>
        <c:ser>
          <c:idx val="44"/>
          <c:order val="44"/>
          <c:tx>
            <c:strRef>
              <c:f>'Fig2'!$E$12</c:f>
              <c:strCache>
                <c:ptCount val="1"/>
                <c:pt idx="0">
                  <c:v>10 Enstrom M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1450777202072537E-3"/>
                  <c:y val="-2.1121109689663931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'Fig2'!$D$12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smooth val="0"/>
        </c:ser>
        <c:ser>
          <c:idx val="45"/>
          <c:order val="45"/>
          <c:tx>
            <c:strRef>
              <c:f>'Fig2'!$E$13</c:f>
              <c:strCache>
                <c:ptCount val="1"/>
                <c:pt idx="0">
                  <c:v>12 Celli M+F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633851468048358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'Fig2'!$D$13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'Fig2'!$A$13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46"/>
          <c:order val="46"/>
          <c:tx>
            <c:strRef>
              <c:f>'Fig2'!$E$14</c:f>
              <c:strCache>
                <c:ptCount val="1"/>
                <c:pt idx="0">
                  <c:v>28 Tan M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'Fig2'!$D$14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'Fig2'!$A$14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ser>
          <c:idx val="47"/>
          <c:order val="47"/>
          <c:tx>
            <c:strRef>
              <c:f>'Fig2'!$E$15</c:f>
              <c:strCache>
                <c:ptCount val="1"/>
                <c:pt idx="0">
                  <c:v>28 Tan F</c:v>
                </c:pt>
              </c:strCache>
            </c:strRef>
          </c:tx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'Fig2'!$D$15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'Fig2'!$A$15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smooth val="0"/>
        </c:ser>
        <c:ser>
          <c:idx val="48"/>
          <c:order val="48"/>
          <c:tx>
            <c:strRef>
              <c:f>'Fig2'!$E$16</c:f>
              <c:strCache>
                <c:ptCount val="1"/>
                <c:pt idx="0">
                  <c:v>3 Hirayama F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1.1520738372286583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'Fig2'!$D$16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'Fig2'!$A$16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smooth val="0"/>
        </c:ser>
        <c:ser>
          <c:idx val="49"/>
          <c:order val="49"/>
          <c:tx>
            <c:strRef>
              <c:f>'Fig2'!$E$17</c:f>
              <c:strCache>
                <c:ptCount val="1"/>
                <c:pt idx="0">
                  <c:v>13 McGhee F</c:v>
                </c:pt>
              </c:strCache>
            </c:strRef>
          </c:tx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'Fig2'!$D$17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'Fig2'!$A$17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smooth val="0"/>
        </c:ser>
        <c:ser>
          <c:idx val="50"/>
          <c:order val="50"/>
          <c:tx>
            <c:strRef>
              <c:f>'Fig2'!$E$18</c:f>
              <c:strCache>
                <c:ptCount val="1"/>
                <c:pt idx="0">
                  <c:v>13 McGhee M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633851468048358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'Fig2'!$D$18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'Fig2'!$A$18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smooth val="0"/>
        </c:ser>
        <c:ser>
          <c:idx val="51"/>
          <c:order val="51"/>
          <c:tx>
            <c:strRef>
              <c:f>'Fig2'!$E$19</c:f>
              <c:strCache>
                <c:ptCount val="1"/>
                <c:pt idx="0">
                  <c:v>15 Xu M+F</c:v>
                </c:pt>
              </c:strCache>
            </c:strRef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3816925734024179E-3"/>
                  <c:y val="-4.2242219379327862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'Fig2'!$D$19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'Fig2'!$A$19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smooth val="0"/>
        </c:ser>
        <c:ser>
          <c:idx val="52"/>
          <c:order val="52"/>
          <c:tx>
            <c:strRef>
              <c:f>'Fig2'!$E$20</c:f>
              <c:strCache>
                <c:ptCount val="1"/>
                <c:pt idx="0">
                  <c:v>16 Yin  M+F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633851468048358E-3"/>
                  <c:y val="-4.2242219379327862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'Fig2'!$D$20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</c:ser>
        <c:ser>
          <c:idx val="53"/>
          <c:order val="53"/>
          <c:tx>
            <c:strRef>
              <c:f>'Fig2'!$E$21</c:f>
              <c:strCache>
                <c:ptCount val="1"/>
                <c:pt idx="0">
                  <c:v>17 Zhou M+F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633851468048358E-3"/>
                  <c:y val="-4.2242219379327862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'Fig2'!$D$21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'Fig2'!$A$21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smooth val="0"/>
        </c:ser>
        <c:ser>
          <c:idx val="54"/>
          <c:order val="54"/>
          <c:tx>
            <c:strRef>
              <c:f>'Fig2'!$E$22</c:f>
              <c:strCache>
                <c:ptCount val="1"/>
                <c:pt idx="0">
                  <c:v>18 Wu F</c:v>
                </c:pt>
              </c:strCache>
            </c:strRef>
          </c:tx>
          <c:spPr>
            <a:ln w="12700">
              <a:solidFill>
                <a:srgbClr val="CCCC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'Fig2'!$D$22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'Fig2'!$A$22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smooth val="0"/>
        </c:ser>
        <c:ser>
          <c:idx val="55"/>
          <c:order val="55"/>
          <c:tx>
            <c:strRef>
              <c:f>'Fig2'!$E$23</c:f>
              <c:strCache>
                <c:ptCount val="1"/>
                <c:pt idx="0">
                  <c:v>21 Chen M+F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'Fig2'!$D$23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'Fig2'!$A$23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smooth val="0"/>
        </c:ser>
        <c:ser>
          <c:idx val="56"/>
          <c:order val="56"/>
          <c:tx>
            <c:strRef>
              <c:f>'Fig2'!$E$24</c:f>
              <c:strCache>
                <c:ptCount val="1"/>
                <c:pt idx="0">
                  <c:v>22 He M+F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'Fig2'!$D$24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'Fig2'!$A$24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smooth val="0"/>
        </c:ser>
        <c:ser>
          <c:idx val="57"/>
          <c:order val="57"/>
          <c:tx>
            <c:strRef>
              <c:f>'Fig2'!$Q$52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'Fig2'!$G$52:$H$52</c:f>
              <c:numCache>
                <c:formatCode>0.00</c:formatCode>
                <c:ptCount val="2"/>
                <c:pt idx="0">
                  <c:v>1.0141150544100164</c:v>
                </c:pt>
                <c:pt idx="1">
                  <c:v>1.4050800235753207</c:v>
                </c:pt>
              </c:numCache>
            </c:numRef>
          </c:xVal>
          <c:yVal>
            <c:numRef>
              <c:f>'Fig2'!$A$52:$C$52</c:f>
              <c:numCache>
                <c:formatCode>General</c:formatCode>
                <c:ptCount val="3"/>
                <c:pt idx="0">
                  <c:v>14.5</c:v>
                </c:pt>
                <c:pt idx="1">
                  <c:v>14.5</c:v>
                </c:pt>
                <c:pt idx="2">
                  <c:v>14.5</c:v>
                </c:pt>
              </c:numCache>
            </c:numRef>
          </c:yVal>
          <c:smooth val="0"/>
        </c:ser>
        <c:ser>
          <c:idx val="58"/>
          <c:order val="58"/>
          <c:tx>
            <c:strRef>
              <c:f>'Fig2'!$Q$53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'Fig2'!$G$53:$H$53</c:f>
              <c:numCache>
                <c:formatCode>0.00</c:formatCode>
                <c:ptCount val="2"/>
                <c:pt idx="0">
                  <c:v>1.0760363308491976</c:v>
                </c:pt>
                <c:pt idx="1">
                  <c:v>1.6711853980486344</c:v>
                </c:pt>
              </c:numCache>
            </c:numRef>
          </c:xVal>
          <c:yVal>
            <c:numRef>
              <c:f>'Fig2'!$A$53:$C$53</c:f>
              <c:numCache>
                <c:formatCode>General</c:formatCode>
                <c:ptCount val="3"/>
                <c:pt idx="0">
                  <c:v>28.5</c:v>
                </c:pt>
                <c:pt idx="1">
                  <c:v>28.5</c:v>
                </c:pt>
                <c:pt idx="2">
                  <c:v>28.5</c:v>
                </c:pt>
              </c:numCache>
            </c:numRef>
          </c:yVal>
          <c:smooth val="0"/>
        </c:ser>
        <c:ser>
          <c:idx val="59"/>
          <c:order val="59"/>
          <c:tx>
            <c:strRef>
              <c:f>'Fig2'!$Q$54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'Fig2'!$G$54:$H$54</c:f>
              <c:numCache>
                <c:formatCode>0.00</c:formatCode>
                <c:ptCount val="2"/>
                <c:pt idx="0">
                  <c:v>0.93111446451506585</c:v>
                </c:pt>
                <c:pt idx="1">
                  <c:v>1.3898276915319152</c:v>
                </c:pt>
              </c:numCache>
            </c:numRef>
          </c:xVal>
          <c:yVal>
            <c:numRef>
              <c:f>'Fig2'!$A$54:$C$54</c:f>
              <c:numCache>
                <c:formatCode>General</c:formatCode>
                <c:ptCount val="3"/>
                <c:pt idx="0">
                  <c:v>43.5</c:v>
                </c:pt>
                <c:pt idx="1">
                  <c:v>43.5</c:v>
                </c:pt>
                <c:pt idx="2">
                  <c:v>43.5</c:v>
                </c:pt>
              </c:numCache>
            </c:numRef>
          </c:yVal>
          <c:smooth val="0"/>
        </c:ser>
        <c:ser>
          <c:idx val="60"/>
          <c:order val="60"/>
          <c:tx>
            <c:strRef>
              <c:f>'Fig2'!$Q$56</c:f>
              <c:strCache>
                <c:ptCount val="1"/>
                <c:pt idx="0">
                  <c:v>Study No., Author, Sex,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'Fig2'!$G$56:$H$56</c:f>
              <c:numCache>
                <c:formatCode>0.00</c:formatCode>
                <c:ptCount val="2"/>
              </c:numCache>
            </c:numRef>
          </c:xVal>
          <c:yVal>
            <c:numRef>
              <c:f>'Fig2'!$A$56:$C$56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</c:ser>
        <c:ser>
          <c:idx val="61"/>
          <c:order val="61"/>
          <c:tx>
            <c:strRef>
              <c:f>'Fig2'!$Q$57</c:f>
              <c:strCache>
                <c:ptCount val="1"/>
                <c:pt idx="0">
                  <c:v>North America,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'Fig2'!$G$57:$H$57</c:f>
              <c:numCache>
                <c:formatCode>0.00</c:formatCode>
                <c:ptCount val="2"/>
              </c:numCache>
            </c:numRef>
          </c:xVal>
          <c:yVal>
            <c:numRef>
              <c:f>'Fig2'!$A$57:$C$57</c:f>
              <c:numCache>
                <c:formatCode>General</c:formatCode>
                <c:ptCount val="3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</c:numCache>
            </c:numRef>
          </c:yVal>
          <c:smooth val="0"/>
        </c:ser>
        <c:ser>
          <c:idx val="80"/>
          <c:order val="62"/>
          <c:tx>
            <c:strRef>
              <c:f>'Fig2'!$Q$58</c:f>
              <c:strCache>
                <c:ptCount val="1"/>
                <c:pt idx="0">
                  <c:v>Asia,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'Fig2'!$G$58:$H$58</c:f>
              <c:numCache>
                <c:formatCode>0.00</c:formatCode>
                <c:ptCount val="2"/>
              </c:numCache>
            </c:numRef>
          </c:xVal>
          <c:yVal>
            <c:numRef>
              <c:f>'Fig2'!$A$58:$C$58</c:f>
              <c:numCache>
                <c:formatCode>General</c:formatCode>
                <c:ptCount val="3"/>
                <c:pt idx="0">
                  <c:v>16.600000000000001</c:v>
                </c:pt>
                <c:pt idx="1">
                  <c:v>16.600000000000001</c:v>
                </c:pt>
                <c:pt idx="2">
                  <c:v>16.600000000000001</c:v>
                </c:pt>
              </c:numCache>
            </c:numRef>
          </c:yVal>
          <c:smooth val="0"/>
        </c:ser>
        <c:ser>
          <c:idx val="62"/>
          <c:order val="63"/>
          <c:tx>
            <c:strRef>
              <c:f>'Fig2'!$Q$59</c:f>
              <c:strCache>
                <c:ptCount val="1"/>
                <c:pt idx="0">
                  <c:v>Europe,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'Fig2'!$G$59:$H$59</c:f>
              <c:numCache>
                <c:formatCode>0.00</c:formatCode>
                <c:ptCount val="2"/>
              </c:numCache>
            </c:numRef>
          </c:xVal>
          <c:yVal>
            <c:numRef>
              <c:f>'Fig2'!$A$59:$C$59</c:f>
              <c:numCache>
                <c:formatCode>General</c:formatCode>
                <c:ptCount val="3"/>
                <c:pt idx="0">
                  <c:v>30.6</c:v>
                </c:pt>
                <c:pt idx="1">
                  <c:v>30.6</c:v>
                </c:pt>
                <c:pt idx="2">
                  <c:v>30.6</c:v>
                </c:pt>
              </c:numCache>
            </c:numRef>
          </c:yVal>
          <c:smooth val="0"/>
        </c:ser>
        <c:ser>
          <c:idx val="63"/>
          <c:order val="64"/>
          <c:tx>
            <c:strRef>
              <c:f>'Fig2'!$Q$61</c:f>
              <c:strCache>
                <c:ptCount val="1"/>
                <c:pt idx="0">
                  <c:v>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'Fig2'!$G$61:$H$61</c:f>
              <c:numCache>
                <c:formatCode>0.00</c:formatCode>
                <c:ptCount val="2"/>
                <c:pt idx="0">
                  <c:v>1.0804250705506377</c:v>
                </c:pt>
                <c:pt idx="1">
                  <c:v>1.3427146706962625</c:v>
                </c:pt>
              </c:numCache>
            </c:numRef>
          </c:xVal>
          <c:yVal>
            <c:numRef>
              <c:f>'Fig2'!$A$61:$C$61</c:f>
              <c:numCache>
                <c:formatCode>General</c:formatCode>
                <c:ptCount val="3"/>
                <c:pt idx="0">
                  <c:v>53</c:v>
                </c:pt>
                <c:pt idx="1">
                  <c:v>53</c:v>
                </c:pt>
                <c:pt idx="2">
                  <c:v>53</c:v>
                </c:pt>
              </c:numCache>
            </c:numRef>
          </c:yVal>
          <c:smooth val="0"/>
        </c:ser>
        <c:ser>
          <c:idx val="79"/>
          <c:order val="65"/>
          <c:tx>
            <c:strRef>
              <c:f>'Fig2'!$R$52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square"/>
            <c:size val="1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'Fig2'!$F$52</c:f>
              <c:numCache>
                <c:formatCode>0.00</c:formatCode>
                <c:ptCount val="1"/>
                <c:pt idx="0">
                  <c:v>1.1936971159211676</c:v>
                </c:pt>
              </c:numCache>
            </c:numRef>
          </c:xVal>
          <c:yVal>
            <c:numRef>
              <c:f>'Fig2'!$A$52</c:f>
              <c:numCache>
                <c:formatCode>General</c:formatCode>
                <c:ptCount val="1"/>
                <c:pt idx="0">
                  <c:v>14.5</c:v>
                </c:pt>
              </c:numCache>
            </c:numRef>
          </c:yVal>
          <c:smooth val="0"/>
        </c:ser>
        <c:ser>
          <c:idx val="64"/>
          <c:order val="66"/>
          <c:tx>
            <c:strRef>
              <c:f>'Fig2'!$R$53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'Fig2'!$F$53</c:f>
              <c:numCache>
                <c:formatCode>0.00</c:formatCode>
                <c:ptCount val="1"/>
                <c:pt idx="0">
                  <c:v>1.3409907545859547</c:v>
                </c:pt>
              </c:numCache>
            </c:numRef>
          </c:xVal>
          <c:yVal>
            <c:numRef>
              <c:f>'Fig2'!$A$53</c:f>
              <c:numCache>
                <c:formatCode>General</c:formatCode>
                <c:ptCount val="1"/>
                <c:pt idx="0">
                  <c:v>28.5</c:v>
                </c:pt>
              </c:numCache>
            </c:numRef>
          </c:yVal>
          <c:smooth val="0"/>
        </c:ser>
        <c:ser>
          <c:idx val="65"/>
          <c:order val="67"/>
          <c:tx>
            <c:strRef>
              <c:f>'Fig2'!$R$54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'Fig2'!$F$54</c:f>
              <c:numCache>
                <c:formatCode>0.00</c:formatCode>
                <c:ptCount val="1"/>
                <c:pt idx="0">
                  <c:v>1.137580180369256</c:v>
                </c:pt>
              </c:numCache>
            </c:numRef>
          </c:xVal>
          <c:yVal>
            <c:numRef>
              <c:f>'Fig2'!$A$54</c:f>
              <c:numCache>
                <c:formatCode>General</c:formatCode>
                <c:ptCount val="1"/>
                <c:pt idx="0">
                  <c:v>43.5</c:v>
                </c:pt>
              </c:numCache>
            </c:numRef>
          </c:yVal>
          <c:smooth val="0"/>
        </c:ser>
        <c:ser>
          <c:idx val="66"/>
          <c:order val="68"/>
          <c:tx>
            <c:strRef>
              <c:f>'Fig2'!$R$56</c:f>
              <c:strCache>
                <c:ptCount val="1"/>
                <c:pt idx="0">
                  <c:v>Study No., Author, Sex, RR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'Fig2'!$F$56</c:f>
              <c:numCache>
                <c:formatCode>0.00</c:formatCode>
                <c:ptCount val="1"/>
              </c:numCache>
            </c:numRef>
          </c:xVal>
          <c:yVal>
            <c:numRef>
              <c:f>'Fig2'!$A$56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67"/>
          <c:order val="69"/>
          <c:tx>
            <c:strRef>
              <c:f>'Fig2'!$R$57</c:f>
              <c:strCache>
                <c:ptCount val="1"/>
                <c:pt idx="0">
                  <c:v>North America, RR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'Fig2'!$F$57</c:f>
              <c:numCache>
                <c:formatCode>0.00</c:formatCode>
                <c:ptCount val="1"/>
              </c:numCache>
            </c:numRef>
          </c:xVal>
          <c:yVal>
            <c:numRef>
              <c:f>'Fig2'!$A$57</c:f>
              <c:numCache>
                <c:formatCode>General</c:formatCode>
                <c:ptCount val="1"/>
                <c:pt idx="0">
                  <c:v>2.6</c:v>
                </c:pt>
              </c:numCache>
            </c:numRef>
          </c:yVal>
          <c:smooth val="0"/>
        </c:ser>
        <c:ser>
          <c:idx val="68"/>
          <c:order val="70"/>
          <c:tx>
            <c:strRef>
              <c:f>'Fig2'!$R$58</c:f>
              <c:strCache>
                <c:ptCount val="1"/>
                <c:pt idx="0">
                  <c:v>Asia,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'Fig2'!$F$58</c:f>
              <c:numCache>
                <c:formatCode>0.00</c:formatCode>
                <c:ptCount val="1"/>
              </c:numCache>
            </c:numRef>
          </c:xVal>
          <c:yVal>
            <c:numRef>
              <c:f>'Fig2'!$A$58</c:f>
              <c:numCache>
                <c:formatCode>General</c:formatCode>
                <c:ptCount val="1"/>
                <c:pt idx="0">
                  <c:v>16.600000000000001</c:v>
                </c:pt>
              </c:numCache>
            </c:numRef>
          </c:yVal>
          <c:smooth val="0"/>
        </c:ser>
        <c:ser>
          <c:idx val="69"/>
          <c:order val="71"/>
          <c:tx>
            <c:strRef>
              <c:f>'Fig2'!$R$59</c:f>
              <c:strCache>
                <c:ptCount val="1"/>
                <c:pt idx="0">
                  <c:v>Europe, RR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'Fig2'!$F$59</c:f>
              <c:numCache>
                <c:formatCode>0.00</c:formatCode>
                <c:ptCount val="1"/>
              </c:numCache>
            </c:numRef>
          </c:xVal>
          <c:yVal>
            <c:numRef>
              <c:f>'Fig2'!$A$59</c:f>
              <c:numCache>
                <c:formatCode>General</c:formatCode>
                <c:ptCount val="1"/>
                <c:pt idx="0">
                  <c:v>30.6</c:v>
                </c:pt>
              </c:numCache>
            </c:numRef>
          </c:yVal>
          <c:smooth val="0"/>
        </c:ser>
        <c:ser>
          <c:idx val="70"/>
          <c:order val="72"/>
          <c:tx>
            <c:strRef>
              <c:f>'Fig2'!$R$61</c:f>
              <c:strCache>
                <c:ptCount val="1"/>
                <c:pt idx="0">
                  <c:v>Total, RR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square"/>
            <c:size val="22"/>
            <c:spPr>
              <a:solidFill>
                <a:srgbClr val="FFFFFF">
                  <a:alpha val="50000"/>
                </a:srgbClr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'Fig2'!$F$61</c:f>
              <c:numCache>
                <c:formatCode>0.00</c:formatCode>
                <c:ptCount val="1"/>
                <c:pt idx="0">
                  <c:v>1.2044511583357731</c:v>
                </c:pt>
              </c:numCache>
            </c:numRef>
          </c:xVal>
          <c:yVal>
            <c:numRef>
              <c:f>'Fig2'!$A$61</c:f>
              <c:numCache>
                <c:formatCode>General</c:formatCode>
                <c:ptCount val="1"/>
                <c:pt idx="0">
                  <c:v>53</c:v>
                </c:pt>
              </c:numCache>
            </c:numRef>
          </c:yVal>
          <c:smooth val="0"/>
        </c:ser>
        <c:ser>
          <c:idx val="71"/>
          <c:order val="73"/>
          <c:tx>
            <c:strRef>
              <c:f>'Fig2'!$E$52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'Fig2'!$D$52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'Fig2'!$A$52</c:f>
              <c:numCache>
                <c:formatCode>General</c:formatCode>
                <c:ptCount val="1"/>
                <c:pt idx="0">
                  <c:v>14.5</c:v>
                </c:pt>
              </c:numCache>
            </c:numRef>
          </c:yVal>
          <c:smooth val="0"/>
        </c:ser>
        <c:ser>
          <c:idx val="72"/>
          <c:order val="74"/>
          <c:tx>
            <c:strRef>
              <c:f>'Fig2'!$E$53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33CCCC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'Fig2'!$D$53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'Fig2'!$A$53</c:f>
              <c:numCache>
                <c:formatCode>General</c:formatCode>
                <c:ptCount val="1"/>
                <c:pt idx="0">
                  <c:v>28.5</c:v>
                </c:pt>
              </c:numCache>
            </c:numRef>
          </c:yVal>
          <c:smooth val="0"/>
        </c:ser>
        <c:ser>
          <c:idx val="73"/>
          <c:order val="75"/>
          <c:tx>
            <c:strRef>
              <c:f>'Fig2'!$E$54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99CC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'Fig2'!$D$54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'Fig2'!$A$54</c:f>
              <c:numCache>
                <c:formatCode>General</c:formatCode>
                <c:ptCount val="1"/>
                <c:pt idx="0">
                  <c:v>43.5</c:v>
                </c:pt>
              </c:numCache>
            </c:numRef>
          </c:yVal>
          <c:smooth val="0"/>
        </c:ser>
        <c:ser>
          <c:idx val="74"/>
          <c:order val="76"/>
          <c:tx>
            <c:strRef>
              <c:f>'Fig2'!$E$56</c:f>
              <c:strCache>
                <c:ptCount val="1"/>
                <c:pt idx="0">
                  <c:v>Study No., Author, Sex</c:v>
                </c:pt>
              </c:strCache>
            </c:strRef>
          </c:tx>
          <c:spPr>
            <a:ln w="12700">
              <a:solidFill>
                <a:srgbClr val="FFCC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336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'Fig2'!$D$56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75"/>
          <c:order val="77"/>
          <c:tx>
            <c:strRef>
              <c:f>'Fig2'!$E$57</c:f>
              <c:strCache>
                <c:ptCount val="1"/>
                <c:pt idx="0">
                  <c:v>North America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'Fig2'!$D$57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'Fig2'!$A$57</c:f>
              <c:numCache>
                <c:formatCode>General</c:formatCode>
                <c:ptCount val="1"/>
                <c:pt idx="0">
                  <c:v>2.6</c:v>
                </c:pt>
              </c:numCache>
            </c:numRef>
          </c:yVal>
          <c:smooth val="0"/>
        </c:ser>
        <c:ser>
          <c:idx val="76"/>
          <c:order val="78"/>
          <c:tx>
            <c:strRef>
              <c:f>'Fig2'!$E$58</c:f>
              <c:strCache>
                <c:ptCount val="1"/>
                <c:pt idx="0">
                  <c:v>Asia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'Fig2'!$D$58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'Fig2'!$A$58</c:f>
              <c:numCache>
                <c:formatCode>General</c:formatCode>
                <c:ptCount val="1"/>
                <c:pt idx="0">
                  <c:v>16.600000000000001</c:v>
                </c:pt>
              </c:numCache>
            </c:numRef>
          </c:yVal>
          <c:smooth val="0"/>
        </c:ser>
        <c:ser>
          <c:idx val="77"/>
          <c:order val="79"/>
          <c:tx>
            <c:strRef>
              <c:f>'Fig2'!$E$59</c:f>
              <c:strCache>
                <c:ptCount val="1"/>
                <c:pt idx="0">
                  <c:v>Europe</c:v>
                </c:pt>
              </c:strCache>
            </c:strRef>
          </c:tx>
          <c:spPr>
            <a:ln w="12700">
              <a:solidFill>
                <a:srgbClr val="666699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'Fig2'!$D$59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'Fig2'!$A$59</c:f>
              <c:numCache>
                <c:formatCode>General</c:formatCode>
                <c:ptCount val="1"/>
                <c:pt idx="0">
                  <c:v>30.6</c:v>
                </c:pt>
              </c:numCache>
            </c:numRef>
          </c:yVal>
          <c:smooth val="0"/>
        </c:ser>
        <c:ser>
          <c:idx val="78"/>
          <c:order val="80"/>
          <c:tx>
            <c:strRef>
              <c:f>'Fig2'!$E$61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96969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'Fig2'!$D$61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'Fig2'!$A$61</c:f>
              <c:numCache>
                <c:formatCode>General</c:formatCode>
                <c:ptCount val="1"/>
                <c:pt idx="0">
                  <c:v>53</c:v>
                </c:pt>
              </c:numCache>
            </c:numRef>
          </c:yVal>
          <c:smooth val="0"/>
        </c:ser>
        <c:ser>
          <c:idx val="81"/>
          <c:order val="81"/>
          <c:tx>
            <c:strRef>
              <c:f>'Fig2'!$K$6</c:f>
              <c:strCache>
                <c:ptCount val="1"/>
                <c:pt idx="0">
                  <c:v>1.09 (0.83 - 1.44)</c:v>
                </c:pt>
              </c:strCache>
            </c:strRef>
          </c:tx>
          <c:spPr>
            <a:ln w="12700">
              <a:solidFill>
                <a:srgbClr val="00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'Fig2'!$A$6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</c:ser>
        <c:ser>
          <c:idx val="82"/>
          <c:order val="82"/>
          <c:tx>
            <c:strRef>
              <c:f>'Fig2'!$K$7</c:f>
              <c:strCache>
                <c:ptCount val="1"/>
                <c:pt idx="0">
                  <c:v>1.19 (0.50 - 2.86)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'Fig2'!$A$7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</c:ser>
        <c:ser>
          <c:idx val="83"/>
          <c:order val="83"/>
          <c:tx>
            <c:strRef>
              <c:f>'Fig2'!$K$8</c:f>
              <c:strCache>
                <c:ptCount val="1"/>
                <c:pt idx="0">
                  <c:v>5.65 (1.19 - 26.80)</c:v>
                </c:pt>
              </c:strCache>
            </c:strRef>
          </c:tx>
          <c:spPr>
            <a:ln w="12700">
              <a:solidFill>
                <a:srgbClr val="99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'Fig2'!$A$8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</c:ser>
        <c:ser>
          <c:idx val="84"/>
          <c:order val="84"/>
          <c:tx>
            <c:strRef>
              <c:f>'Fig2'!$K$9</c:f>
              <c:strCache>
                <c:ptCount val="1"/>
                <c:pt idx="0">
                  <c:v>0.93 (0.16 - 5.32)</c:v>
                </c:pt>
              </c:strCache>
            </c:strRef>
          </c:tx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'Fig2'!$A$9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85"/>
          <c:order val="85"/>
          <c:tx>
            <c:strRef>
              <c:f>'Fig2'!$K$10</c:f>
              <c:strCache>
                <c:ptCount val="1"/>
                <c:pt idx="0">
                  <c:v>1.40 (0.98 - 1.99)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'Fig2'!$J$10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'Fig2'!$A$10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</c:ser>
        <c:ser>
          <c:idx val="86"/>
          <c:order val="86"/>
          <c:tx>
            <c:strRef>
              <c:f>'Fig2'!$K$11</c:f>
              <c:strCache>
                <c:ptCount val="1"/>
                <c:pt idx="0">
                  <c:v>1.13 (0.80 - 1.58)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'Fig2'!$J$11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'Fig2'!$A$11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</c:ser>
        <c:ser>
          <c:idx val="87"/>
          <c:order val="87"/>
          <c:tx>
            <c:strRef>
              <c:f>'Fig2'!$K$12</c:f>
              <c:strCache>
                <c:ptCount val="1"/>
                <c:pt idx="0">
                  <c:v>1.27 (0.78 - 2.08)</c:v>
                </c:pt>
              </c:strCache>
            </c:strRef>
          </c:tx>
          <c:spPr>
            <a:ln w="12700">
              <a:solidFill>
                <a:srgbClr val="FF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'Fig2'!$J$12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smooth val="0"/>
        </c:ser>
        <c:ser>
          <c:idx val="88"/>
          <c:order val="88"/>
          <c:tx>
            <c:strRef>
              <c:f>'Fig2'!$K$13</c:f>
              <c:strCache>
                <c:ptCount val="1"/>
                <c:pt idx="0">
                  <c:v>0.88 (0.57 - 1.36)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'Fig2'!$J$13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'Fig2'!$A$13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89"/>
          <c:order val="89"/>
          <c:tx>
            <c:strRef>
              <c:f>'Fig2'!$K$14</c:f>
              <c:strCache>
                <c:ptCount val="1"/>
                <c:pt idx="0">
                  <c:v>1.01 (0.27 - 3.76)</c:v>
                </c:pt>
              </c:strCache>
            </c:strRef>
          </c:tx>
          <c:spPr>
            <a:ln w="12700">
              <a:solidFill>
                <a:srgbClr val="00FF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'Fig2'!$J$14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'Fig2'!$A$14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ser>
          <c:idx val="90"/>
          <c:order val="90"/>
          <c:tx>
            <c:strRef>
              <c:f>'Fig2'!$K$15</c:f>
              <c:strCache>
                <c:ptCount val="1"/>
                <c:pt idx="0">
                  <c:v>2.20 (1.03 - 4.71)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'Fig2'!$J$15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'Fig2'!$A$15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smooth val="0"/>
        </c:ser>
        <c:ser>
          <c:idx val="91"/>
          <c:order val="91"/>
          <c:tx>
            <c:strRef>
              <c:f>'Fig2'!$K$16</c:f>
              <c:strCache>
                <c:ptCount val="1"/>
                <c:pt idx="0">
                  <c:v>1.38 (0.86 - 2.21)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'Fig2'!$J$16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'Fig2'!$A$16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smooth val="0"/>
        </c:ser>
        <c:ser>
          <c:idx val="92"/>
          <c:order val="92"/>
          <c:tx>
            <c:strRef>
              <c:f>'Fig2'!$K$17</c:f>
              <c:strCache>
                <c:ptCount val="1"/>
                <c:pt idx="0">
                  <c:v>2.90 (1.34 - 6.29)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'Fig2'!$J$17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'Fig2'!$A$17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smooth val="0"/>
        </c:ser>
        <c:ser>
          <c:idx val="93"/>
          <c:order val="93"/>
          <c:tx>
            <c:strRef>
              <c:f>'Fig2'!$K$18</c:f>
              <c:strCache>
                <c:ptCount val="1"/>
                <c:pt idx="0">
                  <c:v>1.67 (0.95 - 2.94)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'Fig2'!$J$18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'Fig2'!$A$18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smooth val="0"/>
        </c:ser>
        <c:ser>
          <c:idx val="94"/>
          <c:order val="94"/>
          <c:tx>
            <c:strRef>
              <c:f>'Fig2'!$K$19</c:f>
              <c:strCache>
                <c:ptCount val="1"/>
                <c:pt idx="0">
                  <c:v>0.95 (0.79 - 1.16)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'Fig2'!$J$19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'Fig2'!$A$19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smooth val="0"/>
        </c:ser>
        <c:ser>
          <c:idx val="95"/>
          <c:order val="95"/>
          <c:tx>
            <c:strRef>
              <c:f>'Fig2'!$K$20</c:f>
              <c:strCache>
                <c:ptCount val="1"/>
                <c:pt idx="0">
                  <c:v>0.95 (0.77 - 1.18)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</c:ser>
        <c:ser>
          <c:idx val="96"/>
          <c:order val="96"/>
          <c:tx>
            <c:strRef>
              <c:f>'Fig2'!$K$21</c:f>
              <c:strCache>
                <c:ptCount val="1"/>
                <c:pt idx="0">
                  <c:v>1.34 (1.08 - 1.65)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'Fig2'!$J$21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'Fig2'!$A$21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smooth val="0"/>
        </c:ser>
        <c:ser>
          <c:idx val="97"/>
          <c:order val="97"/>
          <c:tx>
            <c:strRef>
              <c:f>'Fig2'!$K$22</c:f>
              <c:strCache>
                <c:ptCount val="1"/>
                <c:pt idx="0">
                  <c:v>2.20 (1.39 - 3.49)</c:v>
                </c:pt>
              </c:strCache>
            </c:strRef>
          </c:tx>
          <c:spPr>
            <a:ln w="12700">
              <a:solidFill>
                <a:srgbClr val="808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'Fig2'!$J$22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'Fig2'!$A$22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smooth val="0"/>
        </c:ser>
        <c:ser>
          <c:idx val="98"/>
          <c:order val="98"/>
          <c:tx>
            <c:strRef>
              <c:f>'Fig2'!$K$23</c:f>
              <c:strCache>
                <c:ptCount val="1"/>
                <c:pt idx="0">
                  <c:v>1.82 (1.30 - 2.54)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'Fig2'!$J$23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'Fig2'!$A$23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smooth val="0"/>
        </c:ser>
        <c:ser>
          <c:idx val="99"/>
          <c:order val="99"/>
          <c:tx>
            <c:strRef>
              <c:f>'Fig2'!$K$24</c:f>
              <c:strCache>
                <c:ptCount val="1"/>
                <c:pt idx="0">
                  <c:v>1.67 (0.49 - 5.78)</c:v>
                </c:pt>
              </c:strCache>
            </c:strRef>
          </c:tx>
          <c:spPr>
            <a:ln w="12700">
              <a:solidFill>
                <a:srgbClr val="00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'Fig2'!$J$24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'Fig2'!$A$24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smooth val="0"/>
        </c:ser>
        <c:ser>
          <c:idx val="100"/>
          <c:order val="100"/>
          <c:tx>
            <c:strRef>
              <c:f>'Fig2'!$K$52</c:f>
              <c:strCache>
                <c:ptCount val="1"/>
                <c:pt idx="0">
                  <c:v>1.19 (1.01 - 1.41)</c:v>
                </c:pt>
              </c:strCache>
            </c:strRef>
          </c:tx>
          <c:spPr>
            <a:ln w="12700">
              <a:solidFill>
                <a:srgbClr val="C0C0C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'Fig2'!$J$52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'Fig2'!$A$52</c:f>
              <c:numCache>
                <c:formatCode>General</c:formatCode>
                <c:ptCount val="1"/>
                <c:pt idx="0">
                  <c:v>14.5</c:v>
                </c:pt>
              </c:numCache>
            </c:numRef>
          </c:yVal>
          <c:smooth val="0"/>
        </c:ser>
        <c:ser>
          <c:idx val="101"/>
          <c:order val="101"/>
          <c:tx>
            <c:strRef>
              <c:f>'Fig2'!$K$53</c:f>
              <c:strCache>
                <c:ptCount val="1"/>
                <c:pt idx="0">
                  <c:v>1.34 (1.08 - 1.67)</c:v>
                </c:pt>
              </c:strCache>
            </c:strRef>
          </c:tx>
          <c:spPr>
            <a:ln w="12700">
              <a:solidFill>
                <a:srgbClr val="80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'Fig2'!$J$53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'Fig2'!$A$53</c:f>
              <c:numCache>
                <c:formatCode>General</c:formatCode>
                <c:ptCount val="1"/>
                <c:pt idx="0">
                  <c:v>28.5</c:v>
                </c:pt>
              </c:numCache>
            </c:numRef>
          </c:yVal>
          <c:smooth val="0"/>
        </c:ser>
        <c:ser>
          <c:idx val="102"/>
          <c:order val="102"/>
          <c:tx>
            <c:strRef>
              <c:f>'Fig2'!$K$54</c:f>
              <c:strCache>
                <c:ptCount val="1"/>
                <c:pt idx="0">
                  <c:v>1.14 (0.93 - 1.39)</c:v>
                </c:pt>
              </c:strCache>
            </c:strRef>
          </c:tx>
          <c:spPr>
            <a:ln w="12700">
              <a:solidFill>
                <a:srgbClr val="9999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'Fig2'!$J$54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'Fig2'!$A$54</c:f>
              <c:numCache>
                <c:formatCode>General</c:formatCode>
                <c:ptCount val="1"/>
                <c:pt idx="0">
                  <c:v>43.5</c:v>
                </c:pt>
              </c:numCache>
            </c:numRef>
          </c:yVal>
          <c:smooth val="0"/>
        </c:ser>
        <c:ser>
          <c:idx val="103"/>
          <c:order val="103"/>
          <c:tx>
            <c:strRef>
              <c:f>'Fig2'!$K$56</c:f>
              <c:strCache>
                <c:ptCount val="1"/>
                <c:pt idx="0">
                  <c:v>  OR   (95% CI)</c:v>
                </c:pt>
              </c:strCache>
            </c:strRef>
          </c:tx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'Fig2'!$J$56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04"/>
          <c:order val="104"/>
          <c:tx>
            <c:strRef>
              <c:f>'Fig2'!$K$57</c:f>
              <c:strCache>
                <c:ptCount val="1"/>
              </c:strCache>
            </c:strRef>
          </c:tx>
          <c:spPr>
            <a:ln w="12700">
              <a:solidFill>
                <a:srgbClr val="FFFFCC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'Fig2'!$J$57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'Fig2'!$A$57</c:f>
              <c:numCache>
                <c:formatCode>General</c:formatCode>
                <c:ptCount val="1"/>
                <c:pt idx="0">
                  <c:v>2.6</c:v>
                </c:pt>
              </c:numCache>
            </c:numRef>
          </c:yVal>
          <c:smooth val="0"/>
        </c:ser>
        <c:ser>
          <c:idx val="105"/>
          <c:order val="105"/>
          <c:tx>
            <c:strRef>
              <c:f>'Fig2'!$K$58</c:f>
              <c:strCache>
                <c:ptCount val="1"/>
              </c:strCache>
            </c:strRef>
          </c:tx>
          <c:spPr>
            <a:ln w="12700">
              <a:solidFill>
                <a:srgbClr val="CC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'Fig2'!$J$58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'Fig2'!$A$58</c:f>
              <c:numCache>
                <c:formatCode>General</c:formatCode>
                <c:ptCount val="1"/>
                <c:pt idx="0">
                  <c:v>16.600000000000001</c:v>
                </c:pt>
              </c:numCache>
            </c:numRef>
          </c:yVal>
          <c:smooth val="0"/>
        </c:ser>
        <c:ser>
          <c:idx val="107"/>
          <c:order val="106"/>
          <c:tx>
            <c:strRef>
              <c:f>'Fig2'!$K$59</c:f>
              <c:strCache>
                <c:ptCount val="1"/>
              </c:strCache>
            </c:strRef>
          </c:tx>
          <c:spPr>
            <a:ln w="12700">
              <a:solidFill>
                <a:srgbClr val="FF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'Fig2'!$J$59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'Fig2'!$A$59</c:f>
              <c:numCache>
                <c:formatCode>General</c:formatCode>
                <c:ptCount val="1"/>
                <c:pt idx="0">
                  <c:v>30.6</c:v>
                </c:pt>
              </c:numCache>
            </c:numRef>
          </c:yVal>
          <c:smooth val="0"/>
        </c:ser>
        <c:ser>
          <c:idx val="106"/>
          <c:order val="107"/>
          <c:tx>
            <c:strRef>
              <c:f>'Fig2'!$K$61</c:f>
              <c:strCache>
                <c:ptCount val="1"/>
                <c:pt idx="0">
                  <c:v>1.20 (1.08 - 1.34)</c:v>
                </c:pt>
              </c:strCache>
            </c:strRef>
          </c:tx>
          <c:spPr>
            <a:ln w="12700">
              <a:solidFill>
                <a:srgbClr val="6600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'Fig2'!$J$61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'Fig2'!$A$61</c:f>
              <c:numCache>
                <c:formatCode>General</c:formatCode>
                <c:ptCount val="1"/>
                <c:pt idx="0">
                  <c:v>53</c:v>
                </c:pt>
              </c:numCache>
            </c:numRef>
          </c:yVal>
          <c:smooth val="0"/>
        </c:ser>
        <c:ser>
          <c:idx val="108"/>
          <c:order val="108"/>
          <c:tx>
            <c:strRef>
              <c:f>'Fig2'!$Q$25</c:f>
              <c:strCache>
                <c:ptCount val="1"/>
                <c:pt idx="0">
                  <c:v>27 Kim M+F,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'Fig2'!$G$25:$H$25</c:f>
              <c:numCache>
                <c:formatCode>General</c:formatCode>
                <c:ptCount val="2"/>
                <c:pt idx="0">
                  <c:v>0.6</c:v>
                </c:pt>
                <c:pt idx="1">
                  <c:v>1.21</c:v>
                </c:pt>
              </c:numCache>
            </c:numRef>
          </c:xVal>
          <c:yVal>
            <c:numRef>
              <c:f>'Fig2'!$A$25:$C$25</c:f>
              <c:numCache>
                <c:formatCode>General</c:formatCode>
                <c:ptCount val="3"/>
                <c:pt idx="0">
                  <c:v>18</c:v>
                </c:pt>
                <c:pt idx="1">
                  <c:v>18</c:v>
                </c:pt>
                <c:pt idx="2">
                  <c:v>18</c:v>
                </c:pt>
              </c:numCache>
            </c:numRef>
          </c:yVal>
          <c:smooth val="0"/>
        </c:ser>
        <c:ser>
          <c:idx val="109"/>
          <c:order val="109"/>
          <c:tx>
            <c:strRef>
              <c:f>'Fig2'!$R$25</c:f>
              <c:strCache>
                <c:ptCount val="1"/>
                <c:pt idx="0">
                  <c:v>27 Kim M+F, RR</c:v>
                </c:pt>
              </c:strCache>
            </c:strRef>
          </c:tx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'Fig2'!$F$25</c:f>
              <c:numCache>
                <c:formatCode>General</c:formatCode>
                <c:ptCount val="1"/>
                <c:pt idx="0">
                  <c:v>0.85</c:v>
                </c:pt>
              </c:numCache>
            </c:numRef>
          </c:xVal>
          <c:yVal>
            <c:numRef>
              <c:f>'Fig2'!$A$25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</c:ser>
        <c:ser>
          <c:idx val="110"/>
          <c:order val="110"/>
          <c:tx>
            <c:strRef>
              <c:f>'Fig2'!$E$25</c:f>
              <c:strCache>
                <c:ptCount val="1"/>
                <c:pt idx="0">
                  <c:v>27 Kim M+F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'Fig2'!$D$25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'Fig2'!$A$25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</c:ser>
        <c:ser>
          <c:idx val="111"/>
          <c:order val="111"/>
          <c:tx>
            <c:strRef>
              <c:f>'Fig2'!$K$25</c:f>
              <c:strCache>
                <c:ptCount val="1"/>
                <c:pt idx="0">
                  <c:v>0.85 (0.60 - 1.21)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'Fig2'!$J$25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'Fig2'!$A$25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</c:ser>
        <c:ser>
          <c:idx val="112"/>
          <c:order val="112"/>
          <c:tx>
            <c:strRef>
              <c:f>'Fig2'!$Q$26</c:f>
              <c:strCache>
                <c:ptCount val="1"/>
                <c:pt idx="0">
                  <c:v>4 Krzyzanowski F,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'Fig2'!$G$26:$H$26</c:f>
              <c:numCache>
                <c:formatCode>General</c:formatCode>
                <c:ptCount val="2"/>
                <c:pt idx="0">
                  <c:v>0.15</c:v>
                </c:pt>
                <c:pt idx="1">
                  <c:v>0.86</c:v>
                </c:pt>
              </c:numCache>
            </c:numRef>
          </c:xVal>
          <c:yVal>
            <c:numRef>
              <c:f>'Fig2'!$A$26:$C$26</c:f>
              <c:numCache>
                <c:formatCode>General</c:formatCode>
                <c:ptCount val="3"/>
                <c:pt idx="0">
                  <c:v>33</c:v>
                </c:pt>
                <c:pt idx="1">
                  <c:v>33</c:v>
                </c:pt>
                <c:pt idx="2">
                  <c:v>33</c:v>
                </c:pt>
              </c:numCache>
            </c:numRef>
          </c:yVal>
          <c:smooth val="0"/>
        </c:ser>
        <c:ser>
          <c:idx val="113"/>
          <c:order val="113"/>
          <c:tx>
            <c:strRef>
              <c:f>'Fig2'!$R$26</c:f>
              <c:strCache>
                <c:ptCount val="1"/>
                <c:pt idx="0">
                  <c:v>4 Krzyzanowski F,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'Fig2'!$F$26</c:f>
              <c:numCache>
                <c:formatCode>General</c:formatCode>
                <c:ptCount val="1"/>
                <c:pt idx="0">
                  <c:v>0.36</c:v>
                </c:pt>
              </c:numCache>
            </c:numRef>
          </c:xVal>
          <c:yVal>
            <c:numRef>
              <c:f>'Fig2'!$A$26</c:f>
              <c:numCache>
                <c:formatCode>General</c:formatCode>
                <c:ptCount val="1"/>
                <c:pt idx="0">
                  <c:v>33</c:v>
                </c:pt>
              </c:numCache>
            </c:numRef>
          </c:yVal>
          <c:smooth val="0"/>
        </c:ser>
        <c:ser>
          <c:idx val="114"/>
          <c:order val="114"/>
          <c:tx>
            <c:strRef>
              <c:f>'Fig2'!$E$26</c:f>
              <c:strCache>
                <c:ptCount val="1"/>
                <c:pt idx="0">
                  <c:v>4 Krzyzanowski F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'Fig2'!$D$26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'Fig2'!$A$26</c:f>
              <c:numCache>
                <c:formatCode>General</c:formatCode>
                <c:ptCount val="1"/>
                <c:pt idx="0">
                  <c:v>33</c:v>
                </c:pt>
              </c:numCache>
            </c:numRef>
          </c:yVal>
          <c:smooth val="0"/>
        </c:ser>
        <c:ser>
          <c:idx val="115"/>
          <c:order val="115"/>
          <c:tx>
            <c:strRef>
              <c:f>'Fig2'!$Q$27</c:f>
              <c:strCache>
                <c:ptCount val="1"/>
                <c:pt idx="0">
                  <c:v>4 Krzyzanowski M,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'Fig2'!$G$27:$H$27</c:f>
              <c:numCache>
                <c:formatCode>General</c:formatCode>
                <c:ptCount val="2"/>
                <c:pt idx="0">
                  <c:v>0.26</c:v>
                </c:pt>
                <c:pt idx="1">
                  <c:v>7.4</c:v>
                </c:pt>
              </c:numCache>
            </c:numRef>
          </c:xVal>
          <c:yVal>
            <c:numRef>
              <c:f>'Fig2'!$A$27:$C$27</c:f>
              <c:numCache>
                <c:formatCode>General</c:formatCode>
                <c:ptCount val="3"/>
                <c:pt idx="0">
                  <c:v>40</c:v>
                </c:pt>
                <c:pt idx="1">
                  <c:v>40</c:v>
                </c:pt>
                <c:pt idx="2">
                  <c:v>40</c:v>
                </c:pt>
              </c:numCache>
            </c:numRef>
          </c:yVal>
          <c:smooth val="0"/>
        </c:ser>
        <c:ser>
          <c:idx val="116"/>
          <c:order val="116"/>
          <c:tx>
            <c:strRef>
              <c:f>'Fig2'!$R$27</c:f>
              <c:strCache>
                <c:ptCount val="1"/>
                <c:pt idx="0">
                  <c:v>4 Krzyzanowski M,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'Fig2'!$F$27</c:f>
              <c:numCache>
                <c:formatCode>General</c:formatCode>
                <c:ptCount val="1"/>
                <c:pt idx="0">
                  <c:v>1.39</c:v>
                </c:pt>
              </c:numCache>
            </c:numRef>
          </c:xVal>
          <c:yVal>
            <c:numRef>
              <c:f>'Fig2'!$A$27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smooth val="0"/>
        </c:ser>
        <c:ser>
          <c:idx val="117"/>
          <c:order val="117"/>
          <c:tx>
            <c:strRef>
              <c:f>'Fig2'!$E$27</c:f>
              <c:strCache>
                <c:ptCount val="1"/>
                <c:pt idx="0">
                  <c:v>4 Krzyzanowski M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'Fig2'!$D$27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'Fig2'!$A$27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smooth val="0"/>
        </c:ser>
        <c:ser>
          <c:idx val="118"/>
          <c:order val="118"/>
          <c:tx>
            <c:strRef>
              <c:f>'Fig2'!$K$27</c:f>
              <c:strCache>
                <c:ptCount val="1"/>
                <c:pt idx="0">
                  <c:v>1.39 (0.26 - 7.40)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'Fig2'!$J$27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'Fig2'!$A$27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smooth val="0"/>
        </c:ser>
        <c:ser>
          <c:idx val="119"/>
          <c:order val="119"/>
          <c:tx>
            <c:strRef>
              <c:f>'Fig2'!$Q$28</c:f>
              <c:strCache>
                <c:ptCount val="1"/>
                <c:pt idx="0">
                  <c:v>5 Lee F,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'Fig2'!$G$28:$H$28</c:f>
              <c:numCache>
                <c:formatCode>General</c:formatCode>
                <c:ptCount val="2"/>
                <c:pt idx="0">
                  <c:v>0.38</c:v>
                </c:pt>
                <c:pt idx="1">
                  <c:v>3.94</c:v>
                </c:pt>
              </c:numCache>
            </c:numRef>
          </c:xVal>
          <c:yVal>
            <c:numRef>
              <c:f>'Fig2'!$A$28:$C$28</c:f>
              <c:numCache>
                <c:formatCode>General</c:formatCode>
                <c:ptCount val="3"/>
                <c:pt idx="0">
                  <c:v>36</c:v>
                </c:pt>
                <c:pt idx="1">
                  <c:v>36</c:v>
                </c:pt>
                <c:pt idx="2">
                  <c:v>36</c:v>
                </c:pt>
              </c:numCache>
            </c:numRef>
          </c:yVal>
          <c:smooth val="0"/>
        </c:ser>
        <c:ser>
          <c:idx val="120"/>
          <c:order val="120"/>
          <c:tx>
            <c:strRef>
              <c:f>'Fig2'!$R$28</c:f>
              <c:strCache>
                <c:ptCount val="1"/>
                <c:pt idx="0">
                  <c:v>5 Lee F,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'Fig2'!$F$28</c:f>
              <c:numCache>
                <c:formatCode>General</c:formatCode>
                <c:ptCount val="1"/>
                <c:pt idx="0">
                  <c:v>1.22</c:v>
                </c:pt>
              </c:numCache>
            </c:numRef>
          </c:xVal>
          <c:yVal>
            <c:numRef>
              <c:f>'Fig2'!$A$28</c:f>
              <c:numCache>
                <c:formatCode>General</c:formatCode>
                <c:ptCount val="1"/>
                <c:pt idx="0">
                  <c:v>36</c:v>
                </c:pt>
              </c:numCache>
            </c:numRef>
          </c:yVal>
          <c:smooth val="0"/>
        </c:ser>
        <c:ser>
          <c:idx val="121"/>
          <c:order val="121"/>
          <c:tx>
            <c:strRef>
              <c:f>'Fig2'!$E$28</c:f>
              <c:strCache>
                <c:ptCount val="1"/>
                <c:pt idx="0">
                  <c:v>5 Lee F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'Fig2'!$D$28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'Fig2'!$A$28</c:f>
              <c:numCache>
                <c:formatCode>General</c:formatCode>
                <c:ptCount val="1"/>
                <c:pt idx="0">
                  <c:v>36</c:v>
                </c:pt>
              </c:numCache>
            </c:numRef>
          </c:yVal>
          <c:smooth val="0"/>
        </c:ser>
        <c:ser>
          <c:idx val="122"/>
          <c:order val="122"/>
          <c:tx>
            <c:strRef>
              <c:f>'Fig2'!$K$28</c:f>
              <c:strCache>
                <c:ptCount val="1"/>
                <c:pt idx="0">
                  <c:v>1.22 (0.38 - 3.94)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'Fig2'!$J$28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'Fig2'!$A$28</c:f>
              <c:numCache>
                <c:formatCode>General</c:formatCode>
                <c:ptCount val="1"/>
                <c:pt idx="0">
                  <c:v>36</c:v>
                </c:pt>
              </c:numCache>
            </c:numRef>
          </c:yVal>
          <c:smooth val="0"/>
        </c:ser>
        <c:ser>
          <c:idx val="123"/>
          <c:order val="123"/>
          <c:tx>
            <c:strRef>
              <c:f>'Fig2'!$Q$29</c:f>
              <c:strCache>
                <c:ptCount val="1"/>
                <c:pt idx="0">
                  <c:v>5 Lee M,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'Fig2'!$G$29:$H$29</c:f>
              <c:numCache>
                <c:formatCode>General</c:formatCode>
                <c:ptCount val="2"/>
                <c:pt idx="0">
                  <c:v>0.06</c:v>
                </c:pt>
                <c:pt idx="1">
                  <c:v>2.0299999999999998</c:v>
                </c:pt>
              </c:numCache>
            </c:numRef>
          </c:xVal>
          <c:yVal>
            <c:numRef>
              <c:f>'Fig2'!$A$29:$C$29</c:f>
              <c:numCache>
                <c:formatCode>General</c:formatCode>
                <c:ptCount val="3"/>
                <c:pt idx="0">
                  <c:v>32</c:v>
                </c:pt>
                <c:pt idx="1">
                  <c:v>32</c:v>
                </c:pt>
                <c:pt idx="2">
                  <c:v>32</c:v>
                </c:pt>
              </c:numCache>
            </c:numRef>
          </c:yVal>
          <c:smooth val="0"/>
        </c:ser>
        <c:ser>
          <c:idx val="124"/>
          <c:order val="124"/>
          <c:tx>
            <c:strRef>
              <c:f>'Fig2'!$R$29</c:f>
              <c:strCache>
                <c:ptCount val="1"/>
                <c:pt idx="0">
                  <c:v>5 Lee M,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'Fig2'!$F$29</c:f>
              <c:numCache>
                <c:formatCode>General</c:formatCode>
                <c:ptCount val="1"/>
                <c:pt idx="0">
                  <c:v>0.34</c:v>
                </c:pt>
              </c:numCache>
            </c:numRef>
          </c:xVal>
          <c:yVal>
            <c:numRef>
              <c:f>'Fig2'!$A$29</c:f>
              <c:numCache>
                <c:formatCode>General</c:formatCode>
                <c:ptCount val="1"/>
                <c:pt idx="0">
                  <c:v>32</c:v>
                </c:pt>
              </c:numCache>
            </c:numRef>
          </c:yVal>
          <c:smooth val="0"/>
        </c:ser>
        <c:ser>
          <c:idx val="125"/>
          <c:order val="125"/>
          <c:tx>
            <c:strRef>
              <c:f>'Fig2'!$E$29</c:f>
              <c:strCache>
                <c:ptCount val="1"/>
                <c:pt idx="0">
                  <c:v>5 Lee M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'Fig2'!$D$29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'Fig2'!$A$29</c:f>
              <c:numCache>
                <c:formatCode>General</c:formatCode>
                <c:ptCount val="1"/>
                <c:pt idx="0">
                  <c:v>32</c:v>
                </c:pt>
              </c:numCache>
            </c:numRef>
          </c:yVal>
          <c:smooth val="0"/>
        </c:ser>
        <c:ser>
          <c:idx val="126"/>
          <c:order val="126"/>
          <c:tx>
            <c:strRef>
              <c:f>'Fig2'!$K$29</c:f>
              <c:strCache>
                <c:ptCount val="1"/>
                <c:pt idx="0">
                  <c:v>0.34 (0.06 - 2.03)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'Fig2'!$J$29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'Fig2'!$A$29</c:f>
              <c:numCache>
                <c:formatCode>General</c:formatCode>
                <c:ptCount val="1"/>
                <c:pt idx="0">
                  <c:v>32</c:v>
                </c:pt>
              </c:numCache>
            </c:numRef>
          </c:yVal>
          <c:smooth val="0"/>
        </c:ser>
        <c:ser>
          <c:idx val="127"/>
          <c:order val="127"/>
          <c:tx>
            <c:strRef>
              <c:f>'Fig2'!$K$26</c:f>
              <c:strCache>
                <c:ptCount val="1"/>
                <c:pt idx="0">
                  <c:v>0.36 (0.15 - 0.86)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'Fig2'!$J$26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'Fig2'!$A$26</c:f>
              <c:numCache>
                <c:formatCode>General</c:formatCode>
                <c:ptCount val="1"/>
                <c:pt idx="0">
                  <c:v>33</c:v>
                </c:pt>
              </c:numCache>
            </c:numRef>
          </c:yVal>
          <c:smooth val="0"/>
        </c:ser>
        <c:ser>
          <c:idx val="128"/>
          <c:order val="128"/>
          <c:tx>
            <c:strRef>
              <c:f>'Fig2'!$Q$30</c:f>
              <c:strCache>
                <c:ptCount val="1"/>
                <c:pt idx="0">
                  <c:v>6 Kalandidi F,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'Fig2'!$G$30:$H$30</c:f>
              <c:numCache>
                <c:formatCode>General</c:formatCode>
                <c:ptCount val="2"/>
                <c:pt idx="0">
                  <c:v>0.69</c:v>
                </c:pt>
                <c:pt idx="1">
                  <c:v>2.76</c:v>
                </c:pt>
              </c:numCache>
            </c:numRef>
          </c:xVal>
          <c:yVal>
            <c:numRef>
              <c:f>'Fig2'!$A$30:$C$30</c:f>
              <c:numCache>
                <c:formatCode>General</c:formatCode>
                <c:ptCount val="3"/>
                <c:pt idx="0">
                  <c:v>38</c:v>
                </c:pt>
                <c:pt idx="1">
                  <c:v>38</c:v>
                </c:pt>
                <c:pt idx="2">
                  <c:v>38</c:v>
                </c:pt>
              </c:numCache>
            </c:numRef>
          </c:yVal>
          <c:smooth val="0"/>
        </c:ser>
        <c:ser>
          <c:idx val="129"/>
          <c:order val="129"/>
          <c:tx>
            <c:strRef>
              <c:f>'Fig2'!$R$30</c:f>
              <c:strCache>
                <c:ptCount val="1"/>
                <c:pt idx="0">
                  <c:v>6 Kalandidi F,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'Fig2'!$F$30</c:f>
              <c:numCache>
                <c:formatCode>General</c:formatCode>
                <c:ptCount val="1"/>
                <c:pt idx="0">
                  <c:v>1.38</c:v>
                </c:pt>
              </c:numCache>
            </c:numRef>
          </c:xVal>
          <c:yVal>
            <c:numRef>
              <c:f>'Fig2'!$A$30</c:f>
              <c:numCache>
                <c:formatCode>General</c:formatCode>
                <c:ptCount val="1"/>
                <c:pt idx="0">
                  <c:v>38</c:v>
                </c:pt>
              </c:numCache>
            </c:numRef>
          </c:yVal>
          <c:smooth val="0"/>
        </c:ser>
        <c:ser>
          <c:idx val="130"/>
          <c:order val="130"/>
          <c:tx>
            <c:strRef>
              <c:f>'Fig2'!$E$30</c:f>
              <c:strCache>
                <c:ptCount val="1"/>
                <c:pt idx="0">
                  <c:v>6 Kalandidi F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'Fig2'!$D$30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'Fig2'!$A$30</c:f>
              <c:numCache>
                <c:formatCode>General</c:formatCode>
                <c:ptCount val="1"/>
                <c:pt idx="0">
                  <c:v>38</c:v>
                </c:pt>
              </c:numCache>
            </c:numRef>
          </c:yVal>
          <c:smooth val="0"/>
        </c:ser>
        <c:ser>
          <c:idx val="131"/>
          <c:order val="131"/>
          <c:tx>
            <c:strRef>
              <c:f>'Fig2'!$K$30</c:f>
              <c:strCache>
                <c:ptCount val="1"/>
                <c:pt idx="0">
                  <c:v>1.38 (0.69 - 2.76)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'Fig2'!$J$30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'Fig2'!$A$30</c:f>
              <c:numCache>
                <c:formatCode>General</c:formatCode>
                <c:ptCount val="1"/>
                <c:pt idx="0">
                  <c:v>38</c:v>
                </c:pt>
              </c:numCache>
            </c:numRef>
          </c:yVal>
          <c:smooth val="0"/>
        </c:ser>
        <c:ser>
          <c:idx val="132"/>
          <c:order val="132"/>
          <c:tx>
            <c:strRef>
              <c:f>'Fig2'!$Q$31</c:f>
              <c:strCache>
                <c:ptCount val="1"/>
                <c:pt idx="0">
                  <c:v>9 Forastiere F,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'Fig2'!$G$31:$H$31</c:f>
              <c:numCache>
                <c:formatCode>General</c:formatCode>
                <c:ptCount val="2"/>
                <c:pt idx="0">
                  <c:v>0.88</c:v>
                </c:pt>
                <c:pt idx="1">
                  <c:v>3.47</c:v>
                </c:pt>
              </c:numCache>
            </c:numRef>
          </c:xVal>
          <c:yVal>
            <c:numRef>
              <c:f>'Fig2'!$A$31:$C$31</c:f>
              <c:numCache>
                <c:formatCode>General</c:formatCode>
                <c:ptCount val="3"/>
                <c:pt idx="0">
                  <c:v>41</c:v>
                </c:pt>
                <c:pt idx="1">
                  <c:v>41</c:v>
                </c:pt>
                <c:pt idx="2">
                  <c:v>41</c:v>
                </c:pt>
              </c:numCache>
            </c:numRef>
          </c:yVal>
          <c:smooth val="0"/>
        </c:ser>
        <c:ser>
          <c:idx val="133"/>
          <c:order val="133"/>
          <c:tx>
            <c:strRef>
              <c:f>'Fig2'!$R$31</c:f>
              <c:strCache>
                <c:ptCount val="1"/>
                <c:pt idx="0">
                  <c:v>9 Forastiere F,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'Fig2'!$F$31</c:f>
              <c:numCache>
                <c:formatCode>General</c:formatCode>
                <c:ptCount val="1"/>
                <c:pt idx="0">
                  <c:v>1.75</c:v>
                </c:pt>
              </c:numCache>
            </c:numRef>
          </c:xVal>
          <c:yVal>
            <c:numRef>
              <c:f>'Fig2'!$A$31</c:f>
              <c:numCache>
                <c:formatCode>General</c:formatCode>
                <c:ptCount val="1"/>
                <c:pt idx="0">
                  <c:v>41</c:v>
                </c:pt>
              </c:numCache>
            </c:numRef>
          </c:yVal>
          <c:smooth val="0"/>
        </c:ser>
        <c:ser>
          <c:idx val="134"/>
          <c:order val="134"/>
          <c:tx>
            <c:strRef>
              <c:f>'Fig2'!$E$31</c:f>
              <c:strCache>
                <c:ptCount val="1"/>
                <c:pt idx="0">
                  <c:v>9 Forastiere F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'Fig2'!$D$31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'Fig2'!$A$31</c:f>
              <c:numCache>
                <c:formatCode>General</c:formatCode>
                <c:ptCount val="1"/>
                <c:pt idx="0">
                  <c:v>41</c:v>
                </c:pt>
              </c:numCache>
            </c:numRef>
          </c:yVal>
          <c:smooth val="0"/>
        </c:ser>
        <c:ser>
          <c:idx val="135"/>
          <c:order val="135"/>
          <c:tx>
            <c:strRef>
              <c:f>'Fig2'!$K$31</c:f>
              <c:strCache>
                <c:ptCount val="1"/>
                <c:pt idx="0">
                  <c:v>1.75 (0.88 - 3.47)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'Fig2'!$J$31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'Fig2'!$A$31</c:f>
              <c:numCache>
                <c:formatCode>General</c:formatCode>
                <c:ptCount val="1"/>
                <c:pt idx="0">
                  <c:v>41</c:v>
                </c:pt>
              </c:numCache>
            </c:numRef>
          </c:yVal>
          <c:smooth val="0"/>
        </c:ser>
        <c:ser>
          <c:idx val="136"/>
          <c:order val="136"/>
          <c:tx>
            <c:strRef>
              <c:f>'Fig2'!$Q$32</c:f>
              <c:strCache>
                <c:ptCount val="1"/>
                <c:pt idx="0">
                  <c:v>14 Sezer F,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'Fig2'!$G$32:$H$32</c:f>
              <c:numCache>
                <c:formatCode>General</c:formatCode>
                <c:ptCount val="2"/>
                <c:pt idx="0">
                  <c:v>1.04</c:v>
                </c:pt>
                <c:pt idx="1">
                  <c:v>6.36</c:v>
                </c:pt>
              </c:numCache>
            </c:numRef>
          </c:xVal>
          <c:yVal>
            <c:numRef>
              <c:f>'Fig2'!$A$32:$C$32</c:f>
              <c:numCache>
                <c:formatCode>General</c:formatCode>
                <c:ptCount val="3"/>
                <c:pt idx="0">
                  <c:v>42</c:v>
                </c:pt>
                <c:pt idx="1">
                  <c:v>42</c:v>
                </c:pt>
                <c:pt idx="2">
                  <c:v>42</c:v>
                </c:pt>
              </c:numCache>
            </c:numRef>
          </c:yVal>
          <c:smooth val="0"/>
        </c:ser>
        <c:ser>
          <c:idx val="137"/>
          <c:order val="137"/>
          <c:tx>
            <c:strRef>
              <c:f>'Fig2'!$R$32</c:f>
              <c:strCache>
                <c:ptCount val="1"/>
                <c:pt idx="0">
                  <c:v>14 Sezer F,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'Fig2'!$F$32</c:f>
              <c:numCache>
                <c:formatCode>General</c:formatCode>
                <c:ptCount val="1"/>
                <c:pt idx="0">
                  <c:v>2.57</c:v>
                </c:pt>
              </c:numCache>
            </c:numRef>
          </c:xVal>
          <c:yVal>
            <c:numRef>
              <c:f>'Fig2'!$A$32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smooth val="0"/>
        </c:ser>
        <c:ser>
          <c:idx val="138"/>
          <c:order val="138"/>
          <c:tx>
            <c:strRef>
              <c:f>'Fig2'!$E$32</c:f>
              <c:strCache>
                <c:ptCount val="1"/>
                <c:pt idx="0">
                  <c:v>14 Sezer F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'Fig2'!$D$32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'Fig2'!$A$32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smooth val="0"/>
        </c:ser>
        <c:ser>
          <c:idx val="139"/>
          <c:order val="139"/>
          <c:tx>
            <c:strRef>
              <c:f>'Fig2'!$K$32</c:f>
              <c:strCache>
                <c:ptCount val="1"/>
                <c:pt idx="0">
                  <c:v>2.57 (1.04 - 6.36)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'Fig2'!$J$32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'Fig2'!$A$32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smooth val="0"/>
        </c:ser>
        <c:ser>
          <c:idx val="140"/>
          <c:order val="140"/>
          <c:tx>
            <c:strRef>
              <c:f>'Fig2'!$Q$33</c:f>
              <c:strCache>
                <c:ptCount val="1"/>
                <c:pt idx="0">
                  <c:v>19 Jordan M+F,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'Fig2'!$G$33:$H$33</c:f>
              <c:numCache>
                <c:formatCode>General</c:formatCode>
                <c:ptCount val="2"/>
                <c:pt idx="0">
                  <c:v>0.95</c:v>
                </c:pt>
                <c:pt idx="1">
                  <c:v>1.3</c:v>
                </c:pt>
              </c:numCache>
            </c:numRef>
          </c:xVal>
          <c:yVal>
            <c:numRef>
              <c:f>'Fig2'!$A$33:$C$33</c:f>
              <c:numCache>
                <c:formatCode>General</c:formatCode>
                <c:ptCount val="3"/>
                <c:pt idx="0">
                  <c:v>35</c:v>
                </c:pt>
                <c:pt idx="1">
                  <c:v>35</c:v>
                </c:pt>
                <c:pt idx="2">
                  <c:v>35</c:v>
                </c:pt>
              </c:numCache>
            </c:numRef>
          </c:yVal>
          <c:smooth val="0"/>
        </c:ser>
        <c:ser>
          <c:idx val="141"/>
          <c:order val="141"/>
          <c:tx>
            <c:strRef>
              <c:f>'Fig2'!$R$33</c:f>
              <c:strCache>
                <c:ptCount val="1"/>
                <c:pt idx="0">
                  <c:v>19 Jordan M+F, RR</c:v>
                </c:pt>
              </c:strCache>
            </c:strRef>
          </c:tx>
          <c:marker>
            <c:symbol val="square"/>
            <c:size val="1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'Fig2'!$F$33</c:f>
              <c:numCache>
                <c:formatCode>General</c:formatCode>
                <c:ptCount val="1"/>
                <c:pt idx="0">
                  <c:v>1.1100000000000001</c:v>
                </c:pt>
              </c:numCache>
            </c:numRef>
          </c:xVal>
          <c:yVal>
            <c:numRef>
              <c:f>'Fig2'!$A$33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smooth val="0"/>
        </c:ser>
        <c:ser>
          <c:idx val="142"/>
          <c:order val="142"/>
          <c:tx>
            <c:strRef>
              <c:f>'Fig2'!$E$33</c:f>
              <c:strCache>
                <c:ptCount val="1"/>
                <c:pt idx="0">
                  <c:v>19 Jordan M+F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7633851468048358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'Fig2'!$D$33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'Fig2'!$A$33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smooth val="0"/>
        </c:ser>
        <c:ser>
          <c:idx val="143"/>
          <c:order val="143"/>
          <c:tx>
            <c:strRef>
              <c:f>'Fig2'!$K$33</c:f>
              <c:strCache>
                <c:ptCount val="1"/>
                <c:pt idx="0">
                  <c:v>1.11 (0.95 - 1.30)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'Fig2'!$J$33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'Fig2'!$A$33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smooth val="0"/>
        </c:ser>
        <c:ser>
          <c:idx val="144"/>
          <c:order val="144"/>
          <c:tx>
            <c:strRef>
              <c:f>'Fig2'!$Q$34</c:f>
              <c:strCache>
                <c:ptCount val="1"/>
                <c:pt idx="0">
                  <c:v>23 Waked M+F, Line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'Fig2'!$G$34:$H$34</c:f>
              <c:numCache>
                <c:formatCode>General</c:formatCode>
                <c:ptCount val="2"/>
                <c:pt idx="0">
                  <c:v>0.55000000000000004</c:v>
                </c:pt>
                <c:pt idx="1">
                  <c:v>2.74</c:v>
                </c:pt>
              </c:numCache>
            </c:numRef>
          </c:xVal>
          <c:yVal>
            <c:numRef>
              <c:f>'Fig2'!$A$34:$C$34</c:f>
              <c:numCache>
                <c:formatCode>General</c:formatCode>
                <c:ptCount val="3"/>
                <c:pt idx="0">
                  <c:v>37</c:v>
                </c:pt>
                <c:pt idx="1">
                  <c:v>37</c:v>
                </c:pt>
                <c:pt idx="2">
                  <c:v>37</c:v>
                </c:pt>
              </c:numCache>
            </c:numRef>
          </c:yVal>
          <c:smooth val="0"/>
        </c:ser>
        <c:ser>
          <c:idx val="145"/>
          <c:order val="145"/>
          <c:tx>
            <c:strRef>
              <c:f>'Fig2'!$R$34</c:f>
              <c:strCache>
                <c:ptCount val="1"/>
                <c:pt idx="0">
                  <c:v>23 Waked M+F,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'Fig2'!$F$34</c:f>
              <c:numCache>
                <c:formatCode>General</c:formatCode>
                <c:ptCount val="1"/>
                <c:pt idx="0">
                  <c:v>1.23</c:v>
                </c:pt>
              </c:numCache>
            </c:numRef>
          </c:xVal>
          <c:yVal>
            <c:numRef>
              <c:f>'Fig2'!$A$34</c:f>
              <c:numCache>
                <c:formatCode>General</c:formatCode>
                <c:ptCount val="1"/>
                <c:pt idx="0">
                  <c:v>37</c:v>
                </c:pt>
              </c:numCache>
            </c:numRef>
          </c:yVal>
          <c:smooth val="0"/>
        </c:ser>
        <c:ser>
          <c:idx val="146"/>
          <c:order val="146"/>
          <c:tx>
            <c:strRef>
              <c:f>'Fig2'!$E$34</c:f>
              <c:strCache>
                <c:ptCount val="1"/>
                <c:pt idx="0">
                  <c:v>23 Waked M+F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'Fig2'!$D$34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'Fig2'!$A$34</c:f>
              <c:numCache>
                <c:formatCode>General</c:formatCode>
                <c:ptCount val="1"/>
                <c:pt idx="0">
                  <c:v>37</c:v>
                </c:pt>
              </c:numCache>
            </c:numRef>
          </c:yVal>
          <c:smooth val="0"/>
        </c:ser>
        <c:ser>
          <c:idx val="147"/>
          <c:order val="147"/>
          <c:tx>
            <c:strRef>
              <c:f>'Fig2'!$K$34</c:f>
              <c:strCache>
                <c:ptCount val="1"/>
                <c:pt idx="0">
                  <c:v>1.23 (0.55 - 2.74)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'Fig2'!$J$34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'Fig2'!$A$34</c:f>
              <c:numCache>
                <c:formatCode>General</c:formatCode>
                <c:ptCount val="1"/>
                <c:pt idx="0">
                  <c:v>37</c:v>
                </c:pt>
              </c:numCache>
            </c:numRef>
          </c:yVal>
          <c:smooth val="0"/>
        </c:ser>
        <c:ser>
          <c:idx val="148"/>
          <c:order val="148"/>
          <c:tx>
            <c:strRef>
              <c:f>'Fig2'!$Q$35</c:f>
              <c:strCache>
                <c:ptCount val="1"/>
                <c:pt idx="0">
                  <c:v>25 Eze M+F,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'Fig2'!$G$35:$H$35</c:f>
              <c:numCache>
                <c:formatCode>General</c:formatCode>
                <c:ptCount val="2"/>
                <c:pt idx="0">
                  <c:v>0.81</c:v>
                </c:pt>
                <c:pt idx="1">
                  <c:v>1.24</c:v>
                </c:pt>
              </c:numCache>
            </c:numRef>
          </c:xVal>
          <c:yVal>
            <c:numRef>
              <c:f>'Fig2'!$A$35:$C$35</c:f>
              <c:numCache>
                <c:formatCode>General</c:formatCode>
                <c:ptCount val="3"/>
                <c:pt idx="0">
                  <c:v>34</c:v>
                </c:pt>
                <c:pt idx="1">
                  <c:v>34</c:v>
                </c:pt>
                <c:pt idx="2">
                  <c:v>34</c:v>
                </c:pt>
              </c:numCache>
            </c:numRef>
          </c:yVal>
          <c:smooth val="0"/>
        </c:ser>
        <c:ser>
          <c:idx val="149"/>
          <c:order val="149"/>
          <c:tx>
            <c:strRef>
              <c:f>'Fig2'!$R$35</c:f>
              <c:strCache>
                <c:ptCount val="1"/>
                <c:pt idx="0">
                  <c:v>25 Eze M+F, RR</c:v>
                </c:pt>
              </c:strCache>
            </c:strRef>
          </c:tx>
          <c:marker>
            <c:symbol val="square"/>
            <c:size val="11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'Fig2'!$F$35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'Fig2'!$A$35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smooth val="0"/>
        </c:ser>
        <c:ser>
          <c:idx val="150"/>
          <c:order val="150"/>
          <c:tx>
            <c:strRef>
              <c:f>'Fig2'!$E$35</c:f>
              <c:strCache>
                <c:ptCount val="1"/>
                <c:pt idx="0">
                  <c:v>25 Eze M+F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'Fig2'!$D$35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'Fig2'!$A$35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smooth val="0"/>
        </c:ser>
        <c:ser>
          <c:idx val="151"/>
          <c:order val="151"/>
          <c:tx>
            <c:strRef>
              <c:f>'Fig2'!$K$35</c:f>
              <c:strCache>
                <c:ptCount val="1"/>
                <c:pt idx="0">
                  <c:v>1.00 (0.81 - 1.24)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'Fig2'!$J$35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'Fig2'!$A$35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smooth val="0"/>
        </c:ser>
        <c:ser>
          <c:idx val="152"/>
          <c:order val="152"/>
          <c:tx>
            <c:strRef>
              <c:f>'Fig2'!$Q$36</c:f>
              <c:strCache>
                <c:ptCount val="1"/>
                <c:pt idx="0">
                  <c:v>26 Hagstad M+F,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'Fig2'!$G$36:$H$36</c:f>
              <c:numCache>
                <c:formatCode>General</c:formatCode>
                <c:ptCount val="2"/>
                <c:pt idx="0">
                  <c:v>0.84</c:v>
                </c:pt>
                <c:pt idx="1">
                  <c:v>2.27</c:v>
                </c:pt>
              </c:numCache>
            </c:numRef>
          </c:xVal>
          <c:yVal>
            <c:numRef>
              <c:f>'Fig2'!$A$36:$C$36</c:f>
              <c:numCache>
                <c:formatCode>General</c:formatCode>
                <c:ptCount val="3"/>
                <c:pt idx="0">
                  <c:v>39</c:v>
                </c:pt>
                <c:pt idx="1">
                  <c:v>39</c:v>
                </c:pt>
                <c:pt idx="2">
                  <c:v>39</c:v>
                </c:pt>
              </c:numCache>
            </c:numRef>
          </c:yVal>
          <c:smooth val="0"/>
        </c:ser>
        <c:ser>
          <c:idx val="153"/>
          <c:order val="153"/>
          <c:tx>
            <c:strRef>
              <c:f>'Fig2'!$R$36</c:f>
              <c:strCache>
                <c:ptCount val="1"/>
                <c:pt idx="0">
                  <c:v>26 Hagstad M+F,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'Fig2'!$F$36</c:f>
              <c:numCache>
                <c:formatCode>General</c:formatCode>
                <c:ptCount val="1"/>
                <c:pt idx="0">
                  <c:v>1.38</c:v>
                </c:pt>
              </c:numCache>
            </c:numRef>
          </c:xVal>
          <c:yVal>
            <c:numRef>
              <c:f>'Fig2'!$A$36</c:f>
              <c:numCache>
                <c:formatCode>General</c:formatCode>
                <c:ptCount val="1"/>
                <c:pt idx="0">
                  <c:v>39</c:v>
                </c:pt>
              </c:numCache>
            </c:numRef>
          </c:yVal>
          <c:smooth val="0"/>
        </c:ser>
        <c:ser>
          <c:idx val="154"/>
          <c:order val="154"/>
          <c:tx>
            <c:strRef>
              <c:f>'Fig2'!$E$36</c:f>
              <c:strCache>
                <c:ptCount val="1"/>
                <c:pt idx="0">
                  <c:v>26 Hagstad M+F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'Fig2'!$D$36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'Fig2'!$A$36</c:f>
              <c:numCache>
                <c:formatCode>General</c:formatCode>
                <c:ptCount val="1"/>
                <c:pt idx="0">
                  <c:v>39</c:v>
                </c:pt>
              </c:numCache>
            </c:numRef>
          </c:yVal>
          <c:smooth val="0"/>
        </c:ser>
        <c:ser>
          <c:idx val="155"/>
          <c:order val="155"/>
          <c:tx>
            <c:strRef>
              <c:f>'Fig2'!$K$36</c:f>
              <c:strCache>
                <c:ptCount val="1"/>
                <c:pt idx="0">
                  <c:v>1.38 (0.84 - 2.27)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'Fig2'!$J$36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'Fig2'!$A$36</c:f>
              <c:numCache>
                <c:formatCode>General</c:formatCode>
                <c:ptCount val="1"/>
                <c:pt idx="0">
                  <c:v>39</c:v>
                </c:pt>
              </c:numCache>
            </c:numRef>
          </c:yVal>
          <c:smooth val="0"/>
        </c:ser>
        <c:ser>
          <c:idx val="156"/>
          <c:order val="156"/>
          <c:tx>
            <c:strRef>
              <c:f>'Fig2'!$Q$37</c:f>
              <c:strCache>
                <c:ptCount val="1"/>
                <c:pt idx="0">
                  <c:v>11 De Marco M+F,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'Fig2'!$G$37:$H$37</c:f>
              <c:numCache>
                <c:formatCode>General</c:formatCode>
                <c:ptCount val="2"/>
                <c:pt idx="0">
                  <c:v>0.74</c:v>
                </c:pt>
                <c:pt idx="1">
                  <c:v>1.77</c:v>
                </c:pt>
              </c:numCache>
            </c:numRef>
          </c:xVal>
          <c:yVal>
            <c:numRef>
              <c:f>'Fig2'!$A$37:$C$37</c:f>
              <c:numCache>
                <c:formatCode>General</c:formatCode>
                <c:ptCount val="3"/>
                <c:pt idx="0">
                  <c:v>48</c:v>
                </c:pt>
                <c:pt idx="1">
                  <c:v>48</c:v>
                </c:pt>
                <c:pt idx="2">
                  <c:v>48</c:v>
                </c:pt>
              </c:numCache>
            </c:numRef>
          </c:yVal>
          <c:smooth val="0"/>
        </c:ser>
        <c:ser>
          <c:idx val="157"/>
          <c:order val="157"/>
          <c:tx>
            <c:strRef>
              <c:f>'Fig2'!$R$37</c:f>
              <c:strCache>
                <c:ptCount val="1"/>
                <c:pt idx="0">
                  <c:v>11 De Marco M+F,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'Fig2'!$F$37</c:f>
              <c:numCache>
                <c:formatCode>General</c:formatCode>
                <c:ptCount val="1"/>
                <c:pt idx="0">
                  <c:v>1.1399999999999999</c:v>
                </c:pt>
              </c:numCache>
            </c:numRef>
          </c:xVal>
          <c:yVal>
            <c:numRef>
              <c:f>'Fig2'!$A$37</c:f>
              <c:numCache>
                <c:formatCode>General</c:formatCode>
                <c:ptCount val="1"/>
                <c:pt idx="0">
                  <c:v>48</c:v>
                </c:pt>
              </c:numCache>
            </c:numRef>
          </c:yVal>
          <c:smooth val="0"/>
        </c:ser>
        <c:ser>
          <c:idx val="158"/>
          <c:order val="158"/>
          <c:tx>
            <c:strRef>
              <c:f>'Fig2'!$E$37</c:f>
              <c:strCache>
                <c:ptCount val="1"/>
                <c:pt idx="0">
                  <c:v>11 De Marco M+F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'Fig2'!$D$37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'Fig2'!$A$37</c:f>
              <c:numCache>
                <c:formatCode>General</c:formatCode>
                <c:ptCount val="1"/>
                <c:pt idx="0">
                  <c:v>48</c:v>
                </c:pt>
              </c:numCache>
            </c:numRef>
          </c:yVal>
          <c:smooth val="0"/>
        </c:ser>
        <c:ser>
          <c:idx val="159"/>
          <c:order val="159"/>
          <c:tx>
            <c:strRef>
              <c:f>'Fig2'!$K$37</c:f>
              <c:strCache>
                <c:ptCount val="1"/>
                <c:pt idx="0">
                  <c:v>1.14 (0.74 - 1.77)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'Fig2'!$J$37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'Fig2'!$A$37</c:f>
              <c:numCache>
                <c:formatCode>General</c:formatCode>
                <c:ptCount val="1"/>
                <c:pt idx="0">
                  <c:v>48</c:v>
                </c:pt>
              </c:numCache>
            </c:numRef>
          </c:yVal>
          <c:smooth val="0"/>
        </c:ser>
        <c:ser>
          <c:idx val="160"/>
          <c:order val="160"/>
          <c:tx>
            <c:strRef>
              <c:f>'Fig2'!$Q$38</c:f>
              <c:strCache>
                <c:ptCount val="1"/>
                <c:pt idx="0">
                  <c:v>20 Lamprecht M+F,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'Fig2'!$G$38:$H$38</c:f>
              <c:numCache>
                <c:formatCode>General</c:formatCode>
                <c:ptCount val="2"/>
                <c:pt idx="0">
                  <c:v>0.7</c:v>
                </c:pt>
                <c:pt idx="1">
                  <c:v>1.2</c:v>
                </c:pt>
              </c:numCache>
            </c:numRef>
          </c:xVal>
          <c:yVal>
            <c:numRef>
              <c:f>'Fig2'!$A$38:$C$38</c:f>
              <c:numCache>
                <c:formatCode>General</c:formatCode>
                <c:ptCount val="3"/>
                <c:pt idx="0">
                  <c:v>47</c:v>
                </c:pt>
                <c:pt idx="1">
                  <c:v>47</c:v>
                </c:pt>
                <c:pt idx="2">
                  <c:v>47</c:v>
                </c:pt>
              </c:numCache>
            </c:numRef>
          </c:yVal>
          <c:smooth val="0"/>
        </c:ser>
        <c:ser>
          <c:idx val="161"/>
          <c:order val="161"/>
          <c:tx>
            <c:strRef>
              <c:f>'Fig2'!$R$38</c:f>
              <c:strCache>
                <c:ptCount val="1"/>
                <c:pt idx="0">
                  <c:v>20 Lamprecht M+F, RR</c:v>
                </c:pt>
              </c:strCache>
            </c:strRef>
          </c:tx>
          <c:marker>
            <c:symbol val="square"/>
            <c:size val="9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'Fig2'!$F$38</c:f>
              <c:numCache>
                <c:formatCode>General</c:formatCode>
                <c:ptCount val="1"/>
                <c:pt idx="0">
                  <c:v>0.89</c:v>
                </c:pt>
              </c:numCache>
            </c:numRef>
          </c:xVal>
          <c:yVal>
            <c:numRef>
              <c:f>'Fig2'!$A$38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smooth val="0"/>
        </c:ser>
        <c:ser>
          <c:idx val="162"/>
          <c:order val="162"/>
          <c:tx>
            <c:strRef>
              <c:f>'Fig2'!$E$38</c:f>
              <c:strCache>
                <c:ptCount val="1"/>
                <c:pt idx="0">
                  <c:v>20 Lamprecht M+F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'Fig2'!$D$38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'Fig2'!$A$38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smooth val="0"/>
        </c:ser>
        <c:ser>
          <c:idx val="163"/>
          <c:order val="163"/>
          <c:tx>
            <c:strRef>
              <c:f>'Fig2'!$K$38</c:f>
              <c:strCache>
                <c:ptCount val="1"/>
                <c:pt idx="0">
                  <c:v>0.89 (0.70 - 1.20)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'Fig2'!$J$38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'Fig2'!$A$38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smooth val="0"/>
        </c:ser>
        <c:ser>
          <c:idx val="164"/>
          <c:order val="164"/>
          <c:tx>
            <c:strRef>
              <c:f>'Fig2'!$Q$39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'Fig2'!$G$39:$H$39</c:f>
              <c:numCache>
                <c:formatCode>General</c:formatCode>
                <c:ptCount val="2"/>
              </c:numCache>
            </c:numRef>
          </c:xVal>
          <c:yVal>
            <c:numRef>
              <c:f>'Fig2'!$A$39:$C$39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5"/>
          <c:order val="165"/>
          <c:tx>
            <c:strRef>
              <c:f>'Fig2'!$R$39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'Fig2'!$F$39</c:f>
              <c:numCache>
                <c:formatCode>General</c:formatCode>
                <c:ptCount val="1"/>
              </c:numCache>
            </c:numRef>
          </c:xVal>
          <c:yVal>
            <c:numRef>
              <c:f>'Fig2'!$A$39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6"/>
          <c:order val="166"/>
          <c:tx>
            <c:strRef>
              <c:f>'Fig2'!$E$39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'Fig2'!$D$39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7"/>
          <c:order val="167"/>
          <c:tx>
            <c:strRef>
              <c:f>'Fig2'!$K$39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'Fig2'!$J$39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8"/>
          <c:order val="168"/>
          <c:tx>
            <c:strRef>
              <c:f>'Fig2'!$Q$40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'Fig2'!$G$40:$H$40</c:f>
              <c:numCache>
                <c:formatCode>General</c:formatCode>
                <c:ptCount val="2"/>
              </c:numCache>
            </c:numRef>
          </c:xVal>
          <c:yVal>
            <c:numRef>
              <c:f>'Fig2'!$A$40:$C$40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9"/>
          <c:order val="169"/>
          <c:tx>
            <c:strRef>
              <c:f>'Fig2'!$R$40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'Fig2'!$F$40</c:f>
              <c:numCache>
                <c:formatCode>General</c:formatCode>
                <c:ptCount val="1"/>
              </c:numCache>
            </c:numRef>
          </c:xVal>
          <c:yVal>
            <c:numRef>
              <c:f>'Fig2'!$A$40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0"/>
          <c:order val="170"/>
          <c:tx>
            <c:strRef>
              <c:f>'Fig2'!$E$40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'Fig2'!$D$40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1"/>
          <c:order val="171"/>
          <c:tx>
            <c:strRef>
              <c:f>'Fig2'!$K$40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'Fig2'!$J$40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2"/>
          <c:order val="172"/>
          <c:tx>
            <c:strRef>
              <c:f>'Fig2'!$Q$41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'Fig2'!$G$41:$H$41</c:f>
              <c:numCache>
                <c:formatCode>General</c:formatCode>
                <c:ptCount val="2"/>
              </c:numCache>
            </c:numRef>
          </c:xVal>
          <c:yVal>
            <c:numRef>
              <c:f>'Fig2'!$A$41:$C$41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73"/>
          <c:order val="173"/>
          <c:tx>
            <c:strRef>
              <c:f>'Fig2'!$R$41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'Fig2'!$F$41</c:f>
              <c:numCache>
                <c:formatCode>General</c:formatCode>
                <c:ptCount val="1"/>
              </c:numCache>
            </c:numRef>
          </c:xVal>
          <c:yVal>
            <c:numRef>
              <c:f>'Fig2'!$A$41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4"/>
          <c:order val="174"/>
          <c:tx>
            <c:strRef>
              <c:f>'Fig2'!$E$41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'Fig2'!$D$41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5"/>
          <c:order val="175"/>
          <c:tx>
            <c:strRef>
              <c:f>'Fig2'!$K$41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'Fig2'!$J$41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6"/>
          <c:order val="176"/>
          <c:tx>
            <c:strRef>
              <c:f>'Fig2'!$Q$42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'Fig2'!$G$42:$H$42</c:f>
              <c:numCache>
                <c:formatCode>General</c:formatCode>
                <c:ptCount val="2"/>
              </c:numCache>
            </c:numRef>
          </c:xVal>
          <c:yVal>
            <c:numRef>
              <c:f>'Fig2'!$A$42:$C$42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77"/>
          <c:order val="177"/>
          <c:tx>
            <c:strRef>
              <c:f>'Fig2'!$R$42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'Fig2'!$F$42</c:f>
              <c:numCache>
                <c:formatCode>General</c:formatCode>
                <c:ptCount val="1"/>
              </c:numCache>
            </c:numRef>
          </c:xVal>
          <c:yVal>
            <c:numRef>
              <c:f>'Fig2'!$A$42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8"/>
          <c:order val="178"/>
          <c:tx>
            <c:strRef>
              <c:f>'Fig2'!$E$42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'Fig2'!$D$42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9"/>
          <c:order val="179"/>
          <c:tx>
            <c:strRef>
              <c:f>'Fig2'!$K$42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'Fig2'!$J$42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0"/>
          <c:order val="180"/>
          <c:tx>
            <c:strRef>
              <c:f>'Fig2'!$Q$43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'Fig2'!$G$43:$H$43</c:f>
              <c:numCache>
                <c:formatCode>General</c:formatCode>
                <c:ptCount val="2"/>
              </c:numCache>
            </c:numRef>
          </c:xVal>
          <c:yVal>
            <c:numRef>
              <c:f>'Fig2'!$A$43:$C$43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1"/>
          <c:order val="181"/>
          <c:tx>
            <c:strRef>
              <c:f>'Fig2'!$R$43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'Fig2'!$F$43</c:f>
              <c:numCache>
                <c:formatCode>General</c:formatCode>
                <c:ptCount val="1"/>
              </c:numCache>
            </c:numRef>
          </c:xVal>
          <c:yVal>
            <c:numRef>
              <c:f>'Fig2'!$A$43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2"/>
          <c:order val="182"/>
          <c:tx>
            <c:strRef>
              <c:f>'Fig2'!$E$43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'Fig2'!$D$43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3"/>
          <c:order val="183"/>
          <c:tx>
            <c:strRef>
              <c:f>'Fig2'!$K$43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'Fig2'!$J$43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4"/>
          <c:order val="184"/>
          <c:tx>
            <c:strRef>
              <c:f>'Fig2'!$Q$44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'Fig2'!$G$44:$H$44</c:f>
              <c:numCache>
                <c:formatCode>General</c:formatCode>
                <c:ptCount val="2"/>
              </c:numCache>
            </c:numRef>
          </c:xVal>
          <c:yVal>
            <c:numRef>
              <c:f>'Fig2'!$A$44:$C$44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5"/>
          <c:order val="185"/>
          <c:tx>
            <c:strRef>
              <c:f>'Fig2'!$R$44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4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'Fig2'!$F$44</c:f>
              <c:numCache>
                <c:formatCode>General</c:formatCode>
                <c:ptCount val="1"/>
              </c:numCache>
            </c:numRef>
          </c:xVal>
          <c:yVal>
            <c:numRef>
              <c:f>'Fig2'!$A$44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6"/>
          <c:order val="186"/>
          <c:tx>
            <c:strRef>
              <c:f>'Fig2'!$E$44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'Fig2'!$D$44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7"/>
          <c:order val="187"/>
          <c:tx>
            <c:strRef>
              <c:f>'Fig2'!$K$44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'Fig2'!$J$44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8"/>
          <c:order val="188"/>
          <c:tx>
            <c:strRef>
              <c:f>'Fig2'!$Q$45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'Fig2'!$G$45:$H$45</c:f>
              <c:numCache>
                <c:formatCode>General</c:formatCode>
                <c:ptCount val="2"/>
              </c:numCache>
            </c:numRef>
          </c:xVal>
          <c:yVal>
            <c:numRef>
              <c:f>'Fig2'!$A$45:$C$45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9"/>
          <c:order val="189"/>
          <c:tx>
            <c:strRef>
              <c:f>'Fig2'!$R$45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10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'Fig2'!$F$45</c:f>
              <c:numCache>
                <c:formatCode>General</c:formatCode>
                <c:ptCount val="1"/>
              </c:numCache>
            </c:numRef>
          </c:xVal>
          <c:yVal>
            <c:numRef>
              <c:f>'Fig2'!$A$45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0"/>
          <c:order val="190"/>
          <c:tx>
            <c:strRef>
              <c:f>'Fig2'!$E$45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'Fig2'!$D$45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1"/>
          <c:order val="191"/>
          <c:tx>
            <c:strRef>
              <c:f>'Fig2'!$K$45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'Fig2'!$J$45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2"/>
          <c:order val="192"/>
          <c:tx>
            <c:strRef>
              <c:f>'Fig2'!$Q$46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'Fig2'!$G$46:$H$46</c:f>
              <c:numCache>
                <c:formatCode>General</c:formatCode>
                <c:ptCount val="2"/>
              </c:numCache>
            </c:numRef>
          </c:xVal>
          <c:yVal>
            <c:numRef>
              <c:f>'Fig2'!$A$46:$C$46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93"/>
          <c:order val="193"/>
          <c:tx>
            <c:strRef>
              <c:f>'Fig2'!$R$46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'Fig2'!$F$46</c:f>
              <c:numCache>
                <c:formatCode>General</c:formatCode>
                <c:ptCount val="1"/>
              </c:numCache>
            </c:numRef>
          </c:xVal>
          <c:yVal>
            <c:numRef>
              <c:f>'Fig2'!$A$46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4"/>
          <c:order val="194"/>
          <c:tx>
            <c:strRef>
              <c:f>'Fig2'!$E$46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'Fig2'!$D$46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5"/>
          <c:order val="195"/>
          <c:tx>
            <c:strRef>
              <c:f>'Fig2'!$K$46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'Fig2'!$J$46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6"/>
          <c:order val="196"/>
          <c:tx>
            <c:strRef>
              <c:f>'Fig2'!$Q$47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'Fig2'!$G$47:$H$47</c:f>
              <c:numCache>
                <c:formatCode>General</c:formatCode>
                <c:ptCount val="2"/>
              </c:numCache>
            </c:numRef>
          </c:xVal>
          <c:yVal>
            <c:numRef>
              <c:f>'Fig2'!$A$47:$C$47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97"/>
          <c:order val="197"/>
          <c:tx>
            <c:strRef>
              <c:f>'Fig2'!$R$47</c:f>
              <c:strCache>
                <c:ptCount val="1"/>
                <c:pt idx="0">
                  <c:v>0.00, RR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</c:spPr>
          </c:marker>
          <c:xVal>
            <c:numRef>
              <c:f>'Fig2'!$F$47</c:f>
              <c:numCache>
                <c:formatCode>General</c:formatCode>
                <c:ptCount val="1"/>
              </c:numCache>
            </c:numRef>
          </c:xVal>
          <c:yVal>
            <c:numRef>
              <c:f>'Fig2'!$A$47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8"/>
          <c:order val="198"/>
          <c:tx>
            <c:strRef>
              <c:f>'Fig2'!$E$47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'Fig2'!$D$47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9"/>
          <c:order val="199"/>
          <c:tx>
            <c:strRef>
              <c:f>'Fig2'!$K$47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'Fig2'!$J$47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0"/>
          <c:order val="200"/>
          <c:tx>
            <c:strRef>
              <c:f>'Fig2'!$Q$48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'Fig2'!$G$48:$H$48</c:f>
              <c:numCache>
                <c:formatCode>General</c:formatCode>
                <c:ptCount val="2"/>
              </c:numCache>
            </c:numRef>
          </c:xVal>
          <c:yVal>
            <c:numRef>
              <c:f>'Fig2'!$A$48:$C$48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1"/>
          <c:order val="201"/>
          <c:tx>
            <c:strRef>
              <c:f>'Fig2'!$R$48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'Fig2'!$F$48</c:f>
              <c:numCache>
                <c:formatCode>General</c:formatCode>
                <c:ptCount val="1"/>
              </c:numCache>
            </c:numRef>
          </c:xVal>
          <c:yVal>
            <c:numRef>
              <c:f>'Fig2'!$A$48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2"/>
          <c:order val="202"/>
          <c:tx>
            <c:strRef>
              <c:f>'Fig2'!$E$48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'Fig2'!$D$48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3"/>
          <c:order val="203"/>
          <c:tx>
            <c:strRef>
              <c:f>'Fig2'!$K$48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'Fig2'!$J$48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4"/>
          <c:order val="204"/>
          <c:tx>
            <c:strRef>
              <c:f>'Fig2'!$Q$49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'Fig2'!$G$49:$H$49</c:f>
              <c:numCache>
                <c:formatCode>General</c:formatCode>
                <c:ptCount val="2"/>
              </c:numCache>
            </c:numRef>
          </c:xVal>
          <c:yVal>
            <c:numRef>
              <c:f>'Fig2'!$A$49:$C$49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5"/>
          <c:order val="205"/>
          <c:tx>
            <c:strRef>
              <c:f>'Fig2'!$R$49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'Fig2'!$F$49</c:f>
              <c:numCache>
                <c:formatCode>General</c:formatCode>
                <c:ptCount val="1"/>
              </c:numCache>
            </c:numRef>
          </c:xVal>
          <c:yVal>
            <c:numRef>
              <c:f>'Fig2'!$A$49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6"/>
          <c:order val="206"/>
          <c:tx>
            <c:strRef>
              <c:f>'Fig2'!$E$49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'Fig2'!$D$49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7"/>
          <c:order val="207"/>
          <c:tx>
            <c:strRef>
              <c:f>'Fig2'!$K$49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'Fig2'!$J$49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8"/>
          <c:order val="208"/>
          <c:tx>
            <c:strRef>
              <c:f>'Fig2'!$Q$50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'Fig2'!$G$50:$H$50</c:f>
              <c:numCache>
                <c:formatCode>General</c:formatCode>
                <c:ptCount val="2"/>
              </c:numCache>
            </c:numRef>
          </c:xVal>
          <c:yVal>
            <c:numRef>
              <c:f>'Fig2'!$A$50:$C$50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9"/>
          <c:order val="209"/>
          <c:tx>
            <c:strRef>
              <c:f>'Fig2'!$R$50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'Fig2'!$F$50</c:f>
              <c:numCache>
                <c:formatCode>General</c:formatCode>
                <c:ptCount val="1"/>
              </c:numCache>
            </c:numRef>
          </c:xVal>
          <c:yVal>
            <c:numRef>
              <c:f>'Fig2'!$A$50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0"/>
          <c:order val="210"/>
          <c:tx>
            <c:strRef>
              <c:f>'Fig2'!$E$50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'Fig2'!$D$50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1"/>
          <c:order val="211"/>
          <c:tx>
            <c:strRef>
              <c:f>'Fig2'!$K$50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'Fig2'!$J$50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2"/>
          <c:order val="212"/>
          <c:tx>
            <c:strRef>
              <c:f>'Fig2'!$Q$55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'Fig2'!$G$55:$H$55</c:f>
              <c:numCache>
                <c:formatCode>0.00</c:formatCode>
                <c:ptCount val="2"/>
                <c:pt idx="0">
                  <c:v>0.75563294053123586</c:v>
                </c:pt>
                <c:pt idx="1">
                  <c:v>1.1955749655456134</c:v>
                </c:pt>
              </c:numCache>
            </c:numRef>
          </c:xVal>
          <c:yVal>
            <c:numRef>
              <c:f>'Fig2'!$A$55:$B$55</c:f>
              <c:numCache>
                <c:formatCode>General</c:formatCode>
                <c:ptCount val="2"/>
                <c:pt idx="0">
                  <c:v>49.5</c:v>
                </c:pt>
                <c:pt idx="1">
                  <c:v>49.5</c:v>
                </c:pt>
              </c:numCache>
            </c:numRef>
          </c:yVal>
          <c:smooth val="0"/>
        </c:ser>
        <c:ser>
          <c:idx val="213"/>
          <c:order val="213"/>
          <c:tx>
            <c:strRef>
              <c:f>'Fig2'!$R$55</c:f>
              <c:strCache>
                <c:ptCount val="1"/>
                <c:pt idx="0">
                  <c:v>Subtotal, RR</c:v>
                </c:pt>
              </c:strCache>
            </c:strRef>
          </c:tx>
          <c:marker>
            <c:symbol val="square"/>
            <c:size val="1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'Fig2'!$F$55</c:f>
              <c:numCache>
                <c:formatCode>0.00</c:formatCode>
                <c:ptCount val="1"/>
                <c:pt idx="0">
                  <c:v>0.95048189190576537</c:v>
                </c:pt>
              </c:numCache>
            </c:numRef>
          </c:xVal>
          <c:yVal>
            <c:numRef>
              <c:f>'Fig2'!$A$55</c:f>
              <c:numCache>
                <c:formatCode>General</c:formatCode>
                <c:ptCount val="1"/>
                <c:pt idx="0">
                  <c:v>49.5</c:v>
                </c:pt>
              </c:numCache>
            </c:numRef>
          </c:yVal>
          <c:smooth val="0"/>
        </c:ser>
        <c:ser>
          <c:idx val="214"/>
          <c:order val="214"/>
          <c:tx>
            <c:strRef>
              <c:f>'Fig2'!$E$55</c:f>
              <c:strCache>
                <c:ptCount val="1"/>
                <c:pt idx="0">
                  <c:v>Subtotal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'Fig2'!$D$55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'Fig2'!$A$55</c:f>
              <c:numCache>
                <c:formatCode>General</c:formatCode>
                <c:ptCount val="1"/>
                <c:pt idx="0">
                  <c:v>49.5</c:v>
                </c:pt>
              </c:numCache>
            </c:numRef>
          </c:yVal>
          <c:smooth val="0"/>
        </c:ser>
        <c:ser>
          <c:idx val="215"/>
          <c:order val="215"/>
          <c:tx>
            <c:strRef>
              <c:f>'Fig2'!$K$55</c:f>
              <c:strCache>
                <c:ptCount val="1"/>
                <c:pt idx="0">
                  <c:v>0.95 (0.76 - 1.20)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'Fig2'!$J$55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'Fig2'!$A$55</c:f>
              <c:numCache>
                <c:formatCode>General</c:formatCode>
                <c:ptCount val="1"/>
                <c:pt idx="0">
                  <c:v>49.5</c:v>
                </c:pt>
              </c:numCache>
            </c:numRef>
          </c:yVal>
          <c:smooth val="0"/>
        </c:ser>
        <c:ser>
          <c:idx val="216"/>
          <c:order val="216"/>
          <c:tx>
            <c:strRef>
              <c:f>'Fig2'!$E$60</c:f>
              <c:strCache>
                <c:ptCount val="1"/>
                <c:pt idx="0">
                  <c:v>Multicountry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'Fig2'!$D$60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'Fig2'!$A$60</c:f>
              <c:numCache>
                <c:formatCode>General</c:formatCode>
                <c:ptCount val="1"/>
                <c:pt idx="0">
                  <c:v>45.6</c:v>
                </c:pt>
              </c:numCache>
            </c:numRef>
          </c:yVal>
          <c:smooth val="0"/>
        </c:ser>
        <c:ser>
          <c:idx val="217"/>
          <c:order val="217"/>
          <c:tx>
            <c:v>Sandler F line terminator</c:v>
          </c:tx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'Fig2'!$D$69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'Fig2'!$B$69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01088"/>
        <c:axId val="75411456"/>
      </c:scatterChart>
      <c:valAx>
        <c:axId val="75401088"/>
        <c:scaling>
          <c:logBase val="10"/>
          <c:orientation val="minMax"/>
          <c:max val="100"/>
          <c:min val="1.0000000000000005E-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11456"/>
        <c:crosses val="max"/>
        <c:crossBetween val="midCat"/>
      </c:valAx>
      <c:valAx>
        <c:axId val="75411456"/>
        <c:scaling>
          <c:orientation val="maxMin"/>
          <c:max val="55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5401088"/>
        <c:crossesAt val="1"/>
        <c:crossBetween val="midCat"/>
        <c:majorUnit val="5"/>
        <c:minorUnit val="1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480314960629928" l="0.70866141732283539" r="0.70866141732283539" t="0.7480314960629928" header="0.31496062992126039" footer="0.31496062992126039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60268178912872E-2"/>
          <c:y val="4.3176341329426847E-2"/>
          <c:w val="0.92864529472595669"/>
          <c:h val="0.84746932796191177"/>
        </c:manualLayout>
      </c:layout>
      <c:scatterChart>
        <c:scatterStyle val="lineMarker"/>
        <c:varyColors val="0"/>
        <c:ser>
          <c:idx val="2"/>
          <c:order val="0"/>
          <c:tx>
            <c:strRef>
              <c:f>'Fig3'!$Q$6</c:f>
              <c:strCache>
                <c:ptCount val="1"/>
                <c:pt idx="0">
                  <c:v>16 Yin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'Fig3'!$G$6:$H$6</c:f>
              <c:numCache>
                <c:formatCode>General</c:formatCode>
                <c:ptCount val="2"/>
                <c:pt idx="0">
                  <c:v>0.78</c:v>
                </c:pt>
                <c:pt idx="1">
                  <c:v>1.19</c:v>
                </c:pt>
              </c:numCache>
            </c:numRef>
          </c:xVal>
          <c:yVal>
            <c:numRef>
              <c:f>'Fig3'!$A$6:$C$6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'Fig3'!$Q$7</c:f>
              <c:strCache>
                <c:ptCount val="1"/>
                <c:pt idx="0">
                  <c:v>22 He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'Fig3'!$G$7:$H$7</c:f>
              <c:numCache>
                <c:formatCode>General</c:formatCode>
                <c:ptCount val="2"/>
                <c:pt idx="0">
                  <c:v>1</c:v>
                </c:pt>
                <c:pt idx="1">
                  <c:v>6.38</c:v>
                </c:pt>
              </c:numCache>
            </c:numRef>
          </c:xVal>
          <c:yVal>
            <c:numRef>
              <c:f>'Fig3'!$A$7:$C$7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'Fig3'!$Q$8</c:f>
              <c:strCache>
                <c:ptCount val="1"/>
                <c:pt idx="0">
                  <c:v>23 Waked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('Fig3'!$G$8,'Fig3'!$H$8)</c:f>
              <c:numCache>
                <c:formatCode>General</c:formatCode>
                <c:ptCount val="2"/>
                <c:pt idx="0">
                  <c:v>0.18</c:v>
                </c:pt>
                <c:pt idx="1">
                  <c:v>3.14</c:v>
                </c:pt>
              </c:numCache>
            </c:numRef>
          </c:xVal>
          <c:yVal>
            <c:numRef>
              <c:f>'Fig3'!$A$8:$C$8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'Fig3'!$Q$9</c:f>
              <c:strCache>
                <c:ptCount val="1"/>
                <c:pt idx="0">
                  <c:v>26 Hagstad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'Fig3'!$G$9:$H$9</c:f>
              <c:numCache>
                <c:formatCode>General</c:formatCode>
                <c:ptCount val="2"/>
                <c:pt idx="0">
                  <c:v>0.57999999999999996</c:v>
                </c:pt>
                <c:pt idx="1">
                  <c:v>2.36</c:v>
                </c:pt>
              </c:numCache>
            </c:numRef>
          </c:xVal>
          <c:yVal>
            <c:numRef>
              <c:f>'Fig3'!$A$9:$C$9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'Fig3'!$Q$10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'Fig3'!$G$10:$H$10</c:f>
              <c:numCache>
                <c:formatCode>General</c:formatCode>
                <c:ptCount val="2"/>
              </c:numCache>
            </c:numRef>
          </c:xVal>
          <c:yVal>
            <c:numRef>
              <c:f>'Fig3'!$A$10:$C$10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'Fig3'!$Q$11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'Fig3'!$G$11:$H$11</c:f>
              <c:numCache>
                <c:formatCode>General</c:formatCode>
                <c:ptCount val="2"/>
              </c:numCache>
            </c:numRef>
          </c:xVal>
          <c:yVal>
            <c:numRef>
              <c:f>'Fig3'!$A$11:$C$11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'Fig3'!$Q$12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'Fig3'!$G$12:$H$12</c:f>
              <c:numCache>
                <c:formatCode>General</c:formatCode>
                <c:ptCount val="2"/>
              </c:numCache>
            </c:numRef>
          </c:xVal>
          <c:yVal>
            <c:numRef>
              <c:f>'Fig3'!$A$12:$C$12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'Fig3'!$Q$13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'Fig3'!$G$13:$H$13</c:f>
              <c:numCache>
                <c:formatCode>General</c:formatCode>
                <c:ptCount val="2"/>
              </c:numCache>
            </c:numRef>
          </c:xVal>
          <c:yVal>
            <c:numRef>
              <c:f>'Fig3'!$A$13:$C$13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'Fig3'!$Q$14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'Fig3'!$G$14:$H$14</c:f>
              <c:numCache>
                <c:formatCode>General</c:formatCode>
                <c:ptCount val="2"/>
              </c:numCache>
            </c:numRef>
          </c:xVal>
          <c:yVal>
            <c:numRef>
              <c:f>'Fig3'!$A$14:$C$14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'Fig3'!$Q$15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'Fig3'!$G$15:$H$15</c:f>
              <c:numCache>
                <c:formatCode>General</c:formatCode>
                <c:ptCount val="2"/>
              </c:numCache>
            </c:numRef>
          </c:xVal>
          <c:yVal>
            <c:numRef>
              <c:f>'Fig3'!$A$15:$C$15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'Fig3'!$Q$16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'Fig3'!$G$16:$H$16</c:f>
              <c:numCache>
                <c:formatCode>General</c:formatCode>
                <c:ptCount val="2"/>
              </c:numCache>
            </c:numRef>
          </c:xVal>
          <c:yVal>
            <c:numRef>
              <c:f>'Fig3'!$A$16:$C$16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'Fig3'!$Q$17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'Fig3'!$G$17:$H$17</c:f>
              <c:numCache>
                <c:formatCode>General</c:formatCode>
                <c:ptCount val="2"/>
              </c:numCache>
            </c:numRef>
          </c:xVal>
          <c:yVal>
            <c:numRef>
              <c:f>'Fig3'!$A$17:$C$17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'Fig3'!$Q$18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15"/>
            <c:spPr>
              <a:noFill/>
              <a:ln w="9525">
                <a:noFill/>
              </a:ln>
            </c:spPr>
          </c:marker>
          <c:xVal>
            <c:numRef>
              <c:f>'Fig3'!$G$18:$H$18</c:f>
              <c:numCache>
                <c:formatCode>General</c:formatCode>
                <c:ptCount val="2"/>
              </c:numCache>
            </c:numRef>
          </c:xVal>
          <c:yVal>
            <c:numRef>
              <c:f>'Fig3'!$A$18:$C$18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'Fig3'!$Q$19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'Fig3'!$G$19:$H$19</c:f>
              <c:numCache>
                <c:formatCode>General</c:formatCode>
                <c:ptCount val="2"/>
              </c:numCache>
            </c:numRef>
          </c:xVal>
          <c:yVal>
            <c:numRef>
              <c:f>'Fig3'!$A$19:$C$19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'Fig3'!$Q$20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'Fig3'!$G$20:$H$20</c:f>
              <c:numCache>
                <c:formatCode>General</c:formatCode>
                <c:ptCount val="2"/>
              </c:numCache>
            </c:numRef>
          </c:xVal>
          <c:yVal>
            <c:numRef>
              <c:f>'Fig3'!$A$20:$C$20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'Fig3'!$Q$21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'Fig3'!$G$21:$H$21</c:f>
              <c:numCache>
                <c:formatCode>General</c:formatCode>
                <c:ptCount val="2"/>
              </c:numCache>
            </c:numRef>
          </c:xVal>
          <c:yVal>
            <c:numRef>
              <c:f>'Fig3'!$A$21:$C$21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'Fig3'!$Q$22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'Fig3'!$G$22:$H$22</c:f>
              <c:numCache>
                <c:formatCode>General</c:formatCode>
                <c:ptCount val="2"/>
              </c:numCache>
            </c:numRef>
          </c:xVal>
          <c:yVal>
            <c:numRef>
              <c:f>'Fig3'!$A$22:$C$22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'Fig3'!$Q$23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'Fig3'!$G$23:$H$23</c:f>
              <c:numCache>
                <c:formatCode>General</c:formatCode>
                <c:ptCount val="2"/>
              </c:numCache>
            </c:numRef>
          </c:xVal>
          <c:yVal>
            <c:numRef>
              <c:f>'Fig3'!$A$23:$C$23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'Fig3'!$Q$24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'Fig3'!$G$24:$H$24</c:f>
              <c:numCache>
                <c:formatCode>General</c:formatCode>
                <c:ptCount val="2"/>
              </c:numCache>
            </c:numRef>
          </c:xVal>
          <c:yVal>
            <c:numRef>
              <c:f>'Fig3'!$A$24:$C$24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'Fig3'!$R$6</c:f>
              <c:strCache>
                <c:ptCount val="1"/>
                <c:pt idx="0">
                  <c:v>16 Yin M+F,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1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'Fig3'!$F$6</c:f>
              <c:numCache>
                <c:formatCode>General</c:formatCode>
                <c:ptCount val="1"/>
                <c:pt idx="0">
                  <c:v>0.96</c:v>
                </c:pt>
              </c:numCache>
            </c:numRef>
          </c:xVal>
          <c:yVal>
            <c:numRef>
              <c:f>'Fig3'!$A$6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'Fig3'!$R$7</c:f>
              <c:strCache>
                <c:ptCount val="1"/>
                <c:pt idx="0">
                  <c:v>22 He M+F, RR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'Fig3'!$F$7</c:f>
              <c:numCache>
                <c:formatCode>General</c:formatCode>
                <c:ptCount val="1"/>
                <c:pt idx="0">
                  <c:v>2.52</c:v>
                </c:pt>
              </c:numCache>
            </c:numRef>
          </c:xVal>
          <c:yVal>
            <c:numRef>
              <c:f>'Fig3'!$A$7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'Fig3'!$R$8</c:f>
              <c:strCache>
                <c:ptCount val="1"/>
                <c:pt idx="0">
                  <c:v>23 Waked M+F, RR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'Fig3'!$F$8</c:f>
              <c:numCache>
                <c:formatCode>General</c:formatCode>
                <c:ptCount val="1"/>
                <c:pt idx="0">
                  <c:v>0.75</c:v>
                </c:pt>
              </c:numCache>
            </c:numRef>
          </c:xVal>
          <c:yVal>
            <c:numRef>
              <c:f>'Fig3'!$A$8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'Fig3'!$R$9</c:f>
              <c:strCache>
                <c:ptCount val="1"/>
                <c:pt idx="0">
                  <c:v>26 Hagstad M+F, RR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'Fig3'!$F$9</c:f>
              <c:numCache>
                <c:formatCode>General</c:formatCode>
                <c:ptCount val="1"/>
                <c:pt idx="0">
                  <c:v>1.17</c:v>
                </c:pt>
              </c:numCache>
            </c:numRef>
          </c:xVal>
          <c:yVal>
            <c:numRef>
              <c:f>'Fig3'!$A$9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'Fig3'!$R$10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'Fig3'!$F$10</c:f>
              <c:numCache>
                <c:formatCode>General</c:formatCode>
                <c:ptCount val="1"/>
              </c:numCache>
            </c:numRef>
          </c:xVal>
          <c:yVal>
            <c:numRef>
              <c:f>'Fig3'!$A$10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4"/>
          <c:order val="24"/>
          <c:tx>
            <c:strRef>
              <c:f>'Fig3'!$R$11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'Fig3'!$F$11</c:f>
              <c:numCache>
                <c:formatCode>General</c:formatCode>
                <c:ptCount val="1"/>
              </c:numCache>
            </c:numRef>
          </c:xVal>
          <c:yVal>
            <c:numRef>
              <c:f>'Fig3'!$A$11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5"/>
          <c:order val="25"/>
          <c:tx>
            <c:strRef>
              <c:f>'Fig3'!$R$12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'Fig3'!$F$12</c:f>
              <c:numCache>
                <c:formatCode>General</c:formatCode>
                <c:ptCount val="1"/>
              </c:numCache>
            </c:numRef>
          </c:xVal>
          <c:yVal>
            <c:numRef>
              <c:f>'Fig3'!$A$12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6"/>
          <c:order val="26"/>
          <c:tx>
            <c:strRef>
              <c:f>'Fig3'!$R$13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'Fig3'!$F$13</c:f>
              <c:numCache>
                <c:formatCode>General</c:formatCode>
                <c:ptCount val="1"/>
              </c:numCache>
            </c:numRef>
          </c:xVal>
          <c:yVal>
            <c:numRef>
              <c:f>'Fig3'!$A$13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7"/>
          <c:order val="27"/>
          <c:tx>
            <c:strRef>
              <c:f>'Fig3'!$R$14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'Fig3'!$F$14</c:f>
              <c:numCache>
                <c:formatCode>General</c:formatCode>
                <c:ptCount val="1"/>
              </c:numCache>
            </c:numRef>
          </c:xVal>
          <c:yVal>
            <c:numRef>
              <c:f>'Fig3'!$A$14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8"/>
          <c:order val="28"/>
          <c:tx>
            <c:strRef>
              <c:f>'Fig3'!$R$15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'Fig3'!$F$15</c:f>
              <c:numCache>
                <c:formatCode>General</c:formatCode>
                <c:ptCount val="1"/>
              </c:numCache>
            </c:numRef>
          </c:xVal>
          <c:yVal>
            <c:numRef>
              <c:f>'Fig3'!$A$15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9"/>
          <c:order val="29"/>
          <c:tx>
            <c:strRef>
              <c:f>'Fig3'!$R$16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'Fig3'!$F$16</c:f>
              <c:numCache>
                <c:formatCode>General</c:formatCode>
                <c:ptCount val="1"/>
              </c:numCache>
            </c:numRef>
          </c:xVal>
          <c:yVal>
            <c:numRef>
              <c:f>'Fig3'!$A$16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0"/>
          <c:order val="30"/>
          <c:tx>
            <c:strRef>
              <c:f>'Fig3'!$R$17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'Fig3'!$F$17</c:f>
              <c:numCache>
                <c:formatCode>General</c:formatCode>
                <c:ptCount val="1"/>
              </c:numCache>
            </c:numRef>
          </c:xVal>
          <c:yVal>
            <c:numRef>
              <c:f>'Fig3'!$A$17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1"/>
          <c:order val="31"/>
          <c:tx>
            <c:strRef>
              <c:f>'Fig3'!$R$18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'Fig3'!$F$18</c:f>
              <c:numCache>
                <c:formatCode>General</c:formatCode>
                <c:ptCount val="1"/>
              </c:numCache>
            </c:numRef>
          </c:xVal>
          <c:yVal>
            <c:numRef>
              <c:f>'Fig3'!$A$18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2"/>
          <c:order val="32"/>
          <c:tx>
            <c:strRef>
              <c:f>'Fig3'!$R$19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'Fig3'!$F$19</c:f>
              <c:numCache>
                <c:formatCode>General</c:formatCode>
                <c:ptCount val="1"/>
              </c:numCache>
            </c:numRef>
          </c:xVal>
          <c:yVal>
            <c:numRef>
              <c:f>'Fig3'!$A$19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3"/>
          <c:order val="33"/>
          <c:tx>
            <c:strRef>
              <c:f>'Fig3'!$R$20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'Fig3'!$F$20</c:f>
              <c:numCache>
                <c:formatCode>General</c:formatCode>
                <c:ptCount val="1"/>
              </c:numCache>
            </c:numRef>
          </c:xVal>
          <c:yVal>
            <c:numRef>
              <c:f>'Fig3'!$A$20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4"/>
          <c:order val="34"/>
          <c:tx>
            <c:strRef>
              <c:f>'Fig3'!$R$21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'Fig3'!$F$21</c:f>
              <c:numCache>
                <c:formatCode>General</c:formatCode>
                <c:ptCount val="1"/>
              </c:numCache>
            </c:numRef>
          </c:xVal>
          <c:yVal>
            <c:numRef>
              <c:f>'Fig3'!$A$21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5"/>
          <c:order val="35"/>
          <c:tx>
            <c:strRef>
              <c:f>'Fig3'!$R$22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'Fig3'!$F$22</c:f>
              <c:numCache>
                <c:formatCode>General</c:formatCode>
                <c:ptCount val="1"/>
              </c:numCache>
            </c:numRef>
          </c:xVal>
          <c:yVal>
            <c:numRef>
              <c:f>'Fig3'!$A$22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6"/>
          <c:order val="36"/>
          <c:tx>
            <c:strRef>
              <c:f>'Fig3'!$R$23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'Fig3'!$F$23</c:f>
              <c:numCache>
                <c:formatCode>General</c:formatCode>
                <c:ptCount val="1"/>
              </c:numCache>
            </c:numRef>
          </c:xVal>
          <c:yVal>
            <c:numRef>
              <c:f>'Fig3'!$A$23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7"/>
          <c:order val="37"/>
          <c:tx>
            <c:strRef>
              <c:f>'Fig3'!$R$24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'Fig3'!$F$24</c:f>
              <c:numCache>
                <c:formatCode>General</c:formatCode>
                <c:ptCount val="1"/>
              </c:numCache>
            </c:numRef>
          </c:xVal>
          <c:yVal>
            <c:numRef>
              <c:f>'Fig3'!$A$24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8"/>
          <c:order val="38"/>
          <c:tx>
            <c:strRef>
              <c:f>'Fig3'!$E$6</c:f>
              <c:strCache>
                <c:ptCount val="1"/>
                <c:pt idx="0">
                  <c:v>16 Yin M+F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'Fig3'!$D$6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'Fig3'!$A$6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39"/>
          <c:order val="39"/>
          <c:tx>
            <c:strRef>
              <c:f>'Fig3'!$E$7</c:f>
              <c:strCache>
                <c:ptCount val="1"/>
                <c:pt idx="0">
                  <c:v>22 He M+F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'Fig3'!$D$7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'Fig3'!$A$7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ser>
          <c:idx val="40"/>
          <c:order val="40"/>
          <c:tx>
            <c:strRef>
              <c:f>'Fig3'!$E$8</c:f>
              <c:strCache>
                <c:ptCount val="1"/>
                <c:pt idx="0">
                  <c:v>23 Waked M+F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'Fig3'!$D$8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'Fig3'!$A$8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41"/>
          <c:order val="41"/>
          <c:tx>
            <c:strRef>
              <c:f>'Fig3'!$E$9</c:f>
              <c:strCache>
                <c:ptCount val="1"/>
                <c:pt idx="0">
                  <c:v>26 Hagstad M+F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'Fig3'!$D$9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'Fig3'!$A$9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42"/>
          <c:order val="42"/>
          <c:tx>
            <c:strRef>
              <c:f>'Fig3'!$E$10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'Fig3'!$D$10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'Fig3'!$A$10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3"/>
          <c:order val="43"/>
          <c:tx>
            <c:strRef>
              <c:f>'Fig3'!$E$11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1450777202072537E-3"/>
                  <c:y val="-2.1121109689663931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'Fig3'!$D$11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'Fig3'!$A$11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4"/>
          <c:order val="44"/>
          <c:tx>
            <c:strRef>
              <c:f>'Fig3'!$E$12</c:f>
              <c:strCache>
                <c:ptCount val="1"/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1450777202072537E-3"/>
                  <c:y val="-2.1121109689663931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'Fig3'!$D$12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'Fig3'!$A$12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5"/>
          <c:order val="45"/>
          <c:tx>
            <c:strRef>
              <c:f>'Fig3'!$E$13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633851468048358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'Fig3'!$D$13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'Fig3'!$A$13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6"/>
          <c:order val="46"/>
          <c:tx>
            <c:strRef>
              <c:f>'Fig3'!$E$14</c:f>
              <c:strCache>
                <c:ptCount val="1"/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'Fig3'!$D$14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'Fig3'!$A$14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7"/>
          <c:order val="47"/>
          <c:tx>
            <c:strRef>
              <c:f>'Fig3'!$E$15</c:f>
              <c:strCache>
                <c:ptCount val="1"/>
              </c:strCache>
            </c:strRef>
          </c:tx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'Fig3'!$D$15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'Fig3'!$A$15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8"/>
          <c:order val="48"/>
          <c:tx>
            <c:strRef>
              <c:f>'Fig3'!$E$16</c:f>
              <c:strCache>
                <c:ptCount val="1"/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4.1450777202072476E-3"/>
                  <c:y val="-1.1520738372286583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'Fig3'!$D$16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'Fig3'!$A$16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9"/>
          <c:order val="49"/>
          <c:tx>
            <c:strRef>
              <c:f>'Fig3'!$E$17</c:f>
              <c:strCache>
                <c:ptCount val="1"/>
              </c:strCache>
            </c:strRef>
          </c:tx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'Fig3'!$D$17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'Fig3'!$A$17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0"/>
          <c:order val="50"/>
          <c:tx>
            <c:strRef>
              <c:f>'Fig3'!$E$18</c:f>
              <c:strCache>
                <c:ptCount val="1"/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'Fig3'!$D$18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'Fig3'!$A$18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1"/>
          <c:order val="51"/>
          <c:tx>
            <c:strRef>
              <c:f>'Fig3'!$E$19</c:f>
              <c:strCache>
                <c:ptCount val="1"/>
              </c:strCache>
            </c:strRef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'Fig3'!$D$19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'Fig3'!$A$19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2"/>
          <c:order val="52"/>
          <c:tx>
            <c:strRef>
              <c:f>'Fig3'!$E$20</c:f>
              <c:strCache>
                <c:ptCount val="1"/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'Fig3'!$D$20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'Fig3'!$A$20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3"/>
          <c:order val="53"/>
          <c:tx>
            <c:strRef>
              <c:f>'Fig3'!$E$21</c:f>
              <c:strCache>
                <c:ptCount val="1"/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'Fig3'!$D$21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'Fig3'!$A$21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4"/>
          <c:order val="54"/>
          <c:tx>
            <c:strRef>
              <c:f>'Fig3'!$E$22</c:f>
              <c:strCache>
                <c:ptCount val="1"/>
              </c:strCache>
            </c:strRef>
          </c:tx>
          <c:spPr>
            <a:ln w="12700">
              <a:solidFill>
                <a:srgbClr val="CCCC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'Fig3'!$D$22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'Fig3'!$A$22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5"/>
          <c:order val="55"/>
          <c:tx>
            <c:strRef>
              <c:f>'Fig3'!$E$23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'Fig3'!$D$23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'Fig3'!$A$23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6"/>
          <c:order val="56"/>
          <c:tx>
            <c:strRef>
              <c:f>'Fig3'!$E$24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'Fig3'!$D$24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'Fig3'!$A$24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7"/>
          <c:order val="57"/>
          <c:tx>
            <c:strRef>
              <c:f>'Fig3'!$Q$52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'Fig3'!$G$52:$H$52</c:f>
              <c:numCache>
                <c:formatCode>0.00</c:formatCode>
                <c:ptCount val="2"/>
              </c:numCache>
            </c:numRef>
          </c:xVal>
          <c:yVal>
            <c:numRef>
              <c:f>'Fig3'!$A$52:$C$52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58"/>
          <c:order val="58"/>
          <c:tx>
            <c:strRef>
              <c:f>'Fig3'!$Q$53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'Fig3'!$G$53:$H$53</c:f>
              <c:numCache>
                <c:formatCode>0.00</c:formatCode>
                <c:ptCount val="2"/>
              </c:numCache>
            </c:numRef>
          </c:xVal>
          <c:yVal>
            <c:numRef>
              <c:f>'Fig3'!$A$53:$C$53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59"/>
          <c:order val="59"/>
          <c:tx>
            <c:strRef>
              <c:f>'Fig3'!$Q$54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'Fig3'!$G$54:$H$54</c:f>
              <c:numCache>
                <c:formatCode>0.00</c:formatCode>
                <c:ptCount val="2"/>
              </c:numCache>
            </c:numRef>
          </c:xVal>
          <c:yVal>
            <c:numRef>
              <c:f>'Fig3'!$A$54:$C$54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0"/>
          <c:order val="60"/>
          <c:tx>
            <c:strRef>
              <c:f>'Fig3'!$Q$56</c:f>
              <c:strCache>
                <c:ptCount val="1"/>
                <c:pt idx="0">
                  <c:v>Study No., Author, Sex,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'Fig3'!$G$56:$H$56</c:f>
              <c:numCache>
                <c:formatCode>0.00</c:formatCode>
                <c:ptCount val="2"/>
              </c:numCache>
            </c:numRef>
          </c:xVal>
          <c:yVal>
            <c:numRef>
              <c:f>'Fig3'!$A$56:$C$56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</c:ser>
        <c:ser>
          <c:idx val="61"/>
          <c:order val="61"/>
          <c:tx>
            <c:strRef>
              <c:f>'Fig3'!$Q$57</c:f>
              <c:strCache>
                <c:ptCount val="1"/>
                <c:pt idx="0">
                  <c:v>North America,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'Fig3'!$G$57:$H$57</c:f>
              <c:numCache>
                <c:formatCode>0.00</c:formatCode>
                <c:ptCount val="2"/>
              </c:numCache>
            </c:numRef>
          </c:xVal>
          <c:yVal>
            <c:numRef>
              <c:f>'Fig3'!$A$57:$C$57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80"/>
          <c:order val="62"/>
          <c:tx>
            <c:strRef>
              <c:f>'Fig3'!$Q$58</c:f>
              <c:strCache>
                <c:ptCount val="1"/>
                <c:pt idx="0">
                  <c:v>Asia,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'Fig3'!$G$58:$H$58</c:f>
              <c:numCache>
                <c:formatCode>0.00</c:formatCode>
                <c:ptCount val="2"/>
              </c:numCache>
            </c:numRef>
          </c:xVal>
          <c:yVal>
            <c:numRef>
              <c:f>'Fig3'!$A$58:$C$58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2"/>
          <c:order val="63"/>
          <c:tx>
            <c:strRef>
              <c:f>'Fig3'!$Q$59</c:f>
              <c:strCache>
                <c:ptCount val="1"/>
                <c:pt idx="0">
                  <c:v>Europe,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'Fig3'!$G$59:$H$59</c:f>
              <c:numCache>
                <c:formatCode>0.00</c:formatCode>
                <c:ptCount val="2"/>
              </c:numCache>
            </c:numRef>
          </c:xVal>
          <c:yVal>
            <c:numRef>
              <c:f>'Fig3'!$A$59:$C$59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3"/>
          <c:order val="64"/>
          <c:tx>
            <c:strRef>
              <c:f>'Fig3'!$Q$61</c:f>
              <c:strCache>
                <c:ptCount val="1"/>
                <c:pt idx="0">
                  <c:v>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'Fig3'!$G$61:$H$61</c:f>
              <c:numCache>
                <c:formatCode>0.00</c:formatCode>
                <c:ptCount val="2"/>
                <c:pt idx="0">
                  <c:v>0.76904141690204242</c:v>
                </c:pt>
                <c:pt idx="1">
                  <c:v>1.6366315712410393</c:v>
                </c:pt>
              </c:numCache>
            </c:numRef>
          </c:xVal>
          <c:yVal>
            <c:numRef>
              <c:f>'Fig3'!$A$61:$C$61</c:f>
              <c:numCache>
                <c:formatCode>General</c:formatCode>
                <c:ptCount val="3"/>
                <c:pt idx="0">
                  <c:v>8.3000000000000007</c:v>
                </c:pt>
                <c:pt idx="1">
                  <c:v>8.3000000000000007</c:v>
                </c:pt>
                <c:pt idx="2">
                  <c:v>8.3000000000000007</c:v>
                </c:pt>
              </c:numCache>
            </c:numRef>
          </c:yVal>
          <c:smooth val="0"/>
        </c:ser>
        <c:ser>
          <c:idx val="79"/>
          <c:order val="65"/>
          <c:tx>
            <c:strRef>
              <c:f>'Fig3'!$R$52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square"/>
            <c:size val="1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'Fig3'!$F$52</c:f>
              <c:numCache>
                <c:formatCode>0.00</c:formatCode>
                <c:ptCount val="1"/>
              </c:numCache>
            </c:numRef>
          </c:xVal>
          <c:yVal>
            <c:numRef>
              <c:f>'Fig3'!$A$52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4"/>
          <c:order val="66"/>
          <c:tx>
            <c:strRef>
              <c:f>'Fig3'!$R$53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'Fig3'!$F$53</c:f>
              <c:numCache>
                <c:formatCode>0.00</c:formatCode>
                <c:ptCount val="1"/>
              </c:numCache>
            </c:numRef>
          </c:xVal>
          <c:yVal>
            <c:numRef>
              <c:f>'Fig3'!$A$53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5"/>
          <c:order val="67"/>
          <c:tx>
            <c:strRef>
              <c:f>'Fig3'!$R$54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'Fig3'!$F$54</c:f>
              <c:numCache>
                <c:formatCode>0.00</c:formatCode>
                <c:ptCount val="1"/>
              </c:numCache>
            </c:numRef>
          </c:xVal>
          <c:yVal>
            <c:numRef>
              <c:f>'Fig3'!$A$54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6"/>
          <c:order val="68"/>
          <c:tx>
            <c:strRef>
              <c:f>'Fig3'!$R$56</c:f>
              <c:strCache>
                <c:ptCount val="1"/>
                <c:pt idx="0">
                  <c:v>Study No., Author, Sex, RR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'Fig3'!$F$56</c:f>
              <c:numCache>
                <c:formatCode>0.00</c:formatCode>
                <c:ptCount val="1"/>
              </c:numCache>
            </c:numRef>
          </c:xVal>
          <c:yVal>
            <c:numRef>
              <c:f>'Fig3'!$A$56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67"/>
          <c:order val="69"/>
          <c:tx>
            <c:strRef>
              <c:f>'Fig3'!$R$57</c:f>
              <c:strCache>
                <c:ptCount val="1"/>
                <c:pt idx="0">
                  <c:v>North America, RR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'Fig3'!$F$57</c:f>
              <c:numCache>
                <c:formatCode>0.00</c:formatCode>
                <c:ptCount val="1"/>
              </c:numCache>
            </c:numRef>
          </c:xVal>
          <c:yVal>
            <c:numRef>
              <c:f>'Fig3'!$A$57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8"/>
          <c:order val="70"/>
          <c:tx>
            <c:strRef>
              <c:f>'Fig3'!$R$58</c:f>
              <c:strCache>
                <c:ptCount val="1"/>
                <c:pt idx="0">
                  <c:v>Asia,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'Fig3'!$F$58</c:f>
              <c:numCache>
                <c:formatCode>0.00</c:formatCode>
                <c:ptCount val="1"/>
              </c:numCache>
            </c:numRef>
          </c:xVal>
          <c:yVal>
            <c:numRef>
              <c:f>'Fig3'!$A$58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9"/>
          <c:order val="71"/>
          <c:tx>
            <c:strRef>
              <c:f>'Fig3'!$R$59</c:f>
              <c:strCache>
                <c:ptCount val="1"/>
                <c:pt idx="0">
                  <c:v>Europe, RR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'Fig3'!$F$59</c:f>
              <c:numCache>
                <c:formatCode>0.00</c:formatCode>
                <c:ptCount val="1"/>
              </c:numCache>
            </c:numRef>
          </c:xVal>
          <c:yVal>
            <c:numRef>
              <c:f>'Fig3'!$A$59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0"/>
          <c:order val="72"/>
          <c:tx>
            <c:strRef>
              <c:f>'Fig3'!$R$61</c:f>
              <c:strCache>
                <c:ptCount val="1"/>
                <c:pt idx="0">
                  <c:v>Total, RR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'Fig3'!$F$61</c:f>
              <c:numCache>
                <c:formatCode>0.00</c:formatCode>
                <c:ptCount val="1"/>
                <c:pt idx="0">
                  <c:v>1.1218901294216939</c:v>
                </c:pt>
              </c:numCache>
            </c:numRef>
          </c:xVal>
          <c:yVal>
            <c:numRef>
              <c:f>'Fig3'!$A$61</c:f>
              <c:numCache>
                <c:formatCode>General</c:formatCode>
                <c:ptCount val="1"/>
                <c:pt idx="0">
                  <c:v>8.3000000000000007</c:v>
                </c:pt>
              </c:numCache>
            </c:numRef>
          </c:yVal>
          <c:smooth val="0"/>
        </c:ser>
        <c:ser>
          <c:idx val="71"/>
          <c:order val="73"/>
          <c:tx>
            <c:strRef>
              <c:f>'Fig3'!$E$52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'Fig3'!$D$52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'Fig3'!$A$52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2"/>
          <c:order val="74"/>
          <c:tx>
            <c:strRef>
              <c:f>'Fig3'!$E$53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33CCCC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'Fig3'!$D$53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'Fig3'!$A$53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3"/>
          <c:order val="75"/>
          <c:tx>
            <c:strRef>
              <c:f>'Fig3'!$E$54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99CC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'Fig3'!$D$54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'Fig3'!$A$54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4"/>
          <c:order val="76"/>
          <c:tx>
            <c:strRef>
              <c:f>'Fig3'!$E$56</c:f>
              <c:strCache>
                <c:ptCount val="1"/>
                <c:pt idx="0">
                  <c:v>Study No., Author, Sex</c:v>
                </c:pt>
              </c:strCache>
            </c:strRef>
          </c:tx>
          <c:spPr>
            <a:ln w="12700">
              <a:solidFill>
                <a:srgbClr val="FFCC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336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'Fig3'!$D$56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75"/>
          <c:order val="77"/>
          <c:tx>
            <c:strRef>
              <c:f>'Fig3'!$E$57</c:f>
              <c:strCache>
                <c:ptCount val="1"/>
                <c:pt idx="0">
                  <c:v>North America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'Fig3'!$D$57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'Fig3'!$A$57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6"/>
          <c:order val="78"/>
          <c:tx>
            <c:strRef>
              <c:f>'Fig3'!$E$58</c:f>
              <c:strCache>
                <c:ptCount val="1"/>
                <c:pt idx="0">
                  <c:v>Asia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'Fig3'!$D$58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'Fig3'!$A$58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7"/>
          <c:order val="79"/>
          <c:tx>
            <c:strRef>
              <c:f>'Fig3'!$E$59</c:f>
              <c:strCache>
                <c:ptCount val="1"/>
                <c:pt idx="0">
                  <c:v>Europe</c:v>
                </c:pt>
              </c:strCache>
            </c:strRef>
          </c:tx>
          <c:spPr>
            <a:ln w="12700">
              <a:solidFill>
                <a:srgbClr val="666699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'Fig3'!$D$59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'Fig3'!$A$59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8"/>
          <c:order val="80"/>
          <c:tx>
            <c:strRef>
              <c:f>'Fig3'!$E$61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96969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'Fig3'!$D$61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'Fig3'!$A$61</c:f>
              <c:numCache>
                <c:formatCode>General</c:formatCode>
                <c:ptCount val="1"/>
                <c:pt idx="0">
                  <c:v>8.3000000000000007</c:v>
                </c:pt>
              </c:numCache>
            </c:numRef>
          </c:yVal>
          <c:smooth val="0"/>
        </c:ser>
        <c:ser>
          <c:idx val="81"/>
          <c:order val="81"/>
          <c:tx>
            <c:strRef>
              <c:f>'Fig3'!$K$6</c:f>
              <c:strCache>
                <c:ptCount val="1"/>
                <c:pt idx="0">
                  <c:v>0.96 (0.78 - 1.19)</c:v>
                </c:pt>
              </c:strCache>
            </c:strRef>
          </c:tx>
          <c:spPr>
            <a:ln w="12700">
              <a:solidFill>
                <a:srgbClr val="00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'Fig3'!$J$6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'Fig3'!$A$6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82"/>
          <c:order val="82"/>
          <c:tx>
            <c:strRef>
              <c:f>'Fig3'!$K$7</c:f>
              <c:strCache>
                <c:ptCount val="1"/>
                <c:pt idx="0">
                  <c:v>2.52 (1.00 - 6.38)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'Fig3'!$J$7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'Fig3'!$A$7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ser>
          <c:idx val="83"/>
          <c:order val="83"/>
          <c:tx>
            <c:strRef>
              <c:f>'Fig3'!$K$8</c:f>
              <c:strCache>
                <c:ptCount val="1"/>
                <c:pt idx="0">
                  <c:v>0.75 (0.18 - 3.14)</c:v>
                </c:pt>
              </c:strCache>
            </c:strRef>
          </c:tx>
          <c:spPr>
            <a:ln w="12700">
              <a:solidFill>
                <a:srgbClr val="99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'Fig3'!$J$8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'Fig3'!$A$8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84"/>
          <c:order val="84"/>
          <c:tx>
            <c:strRef>
              <c:f>'Fig3'!$K$9</c:f>
              <c:strCache>
                <c:ptCount val="1"/>
                <c:pt idx="0">
                  <c:v>1.17 (0.58 - 2.36)</c:v>
                </c:pt>
              </c:strCache>
            </c:strRef>
          </c:tx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'Fig3'!$J$9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'Fig3'!$A$9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85"/>
          <c:order val="85"/>
          <c:tx>
            <c:strRef>
              <c:f>'Fig3'!$K$10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'Fig3'!$J$10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'Fig3'!$A$10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86"/>
          <c:order val="86"/>
          <c:tx>
            <c:strRef>
              <c:f>'Fig3'!$K$11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'Fig3'!$J$11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'Fig3'!$A$11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87"/>
          <c:order val="87"/>
          <c:tx>
            <c:strRef>
              <c:f>'Fig3'!$K$12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FF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'Fig3'!$J$12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'Fig3'!$A$12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88"/>
          <c:order val="88"/>
          <c:tx>
            <c:strRef>
              <c:f>'Fig3'!$K$13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'Fig3'!$J$13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'Fig3'!$A$13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89"/>
          <c:order val="89"/>
          <c:tx>
            <c:strRef>
              <c:f>'Fig3'!$K$14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FF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'Fig3'!$J$14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'Fig3'!$A$14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0"/>
          <c:order val="90"/>
          <c:tx>
            <c:strRef>
              <c:f>'Fig3'!$K$15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'Fig3'!$J$15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'Fig3'!$A$15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1"/>
          <c:order val="91"/>
          <c:tx>
            <c:strRef>
              <c:f>'Fig3'!$K$16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'Fig3'!$J$16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'Fig3'!$A$16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2"/>
          <c:order val="92"/>
          <c:tx>
            <c:strRef>
              <c:f>'Fig3'!$K$17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'Fig3'!$J$17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'Fig3'!$A$17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3"/>
          <c:order val="93"/>
          <c:tx>
            <c:strRef>
              <c:f>'Fig3'!$K$18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'Fig3'!$J$18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'Fig3'!$A$18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4"/>
          <c:order val="94"/>
          <c:tx>
            <c:strRef>
              <c:f>'Fig3'!$K$19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'Fig3'!$J$19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'Fig3'!$A$19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5"/>
          <c:order val="95"/>
          <c:tx>
            <c:strRef>
              <c:f>'Fig3'!$K$20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'Fig3'!$A$20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6"/>
          <c:order val="96"/>
          <c:tx>
            <c:strRef>
              <c:f>'Fig3'!$K$21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'Fig3'!$J$21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'Fig3'!$A$21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7"/>
          <c:order val="97"/>
          <c:tx>
            <c:strRef>
              <c:f>'Fig3'!$K$22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808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'Fig3'!$J$22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'Fig3'!$A$22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8"/>
          <c:order val="98"/>
          <c:tx>
            <c:strRef>
              <c:f>'Fig3'!$K$23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'Fig3'!$J$23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'Fig3'!$A$23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9"/>
          <c:order val="99"/>
          <c:tx>
            <c:strRef>
              <c:f>'Fig3'!$K$24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'Fig3'!$J$24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'Fig3'!$A$24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0"/>
          <c:order val="100"/>
          <c:tx>
            <c:strRef>
              <c:f>'Fig3'!$K$52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C0C0C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'Fig3'!$J$52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'Fig3'!$A$52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1"/>
          <c:order val="101"/>
          <c:tx>
            <c:strRef>
              <c:f>'Fig3'!$K$53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80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'Fig3'!$J$53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'Fig3'!$A$53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2"/>
          <c:order val="102"/>
          <c:tx>
            <c:strRef>
              <c:f>'Fig3'!$K$54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9999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'Fig3'!$J$54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'Fig3'!$A$54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3"/>
          <c:order val="103"/>
          <c:tx>
            <c:strRef>
              <c:f>'Fig3'!$K$56</c:f>
              <c:strCache>
                <c:ptCount val="1"/>
                <c:pt idx="0">
                  <c:v>  OR   (95% CI)</c:v>
                </c:pt>
              </c:strCache>
            </c:strRef>
          </c:tx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'Fig3'!$J$56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04"/>
          <c:order val="104"/>
          <c:tx>
            <c:strRef>
              <c:f>'Fig3'!$K$57</c:f>
              <c:strCache>
                <c:ptCount val="1"/>
              </c:strCache>
            </c:strRef>
          </c:tx>
          <c:spPr>
            <a:ln w="12700">
              <a:solidFill>
                <a:srgbClr val="FFFFCC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'Fig3'!$J$57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'Fig3'!$A$57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5"/>
          <c:order val="105"/>
          <c:tx>
            <c:strRef>
              <c:f>'Fig3'!$K$58</c:f>
              <c:strCache>
                <c:ptCount val="1"/>
              </c:strCache>
            </c:strRef>
          </c:tx>
          <c:spPr>
            <a:ln w="12700">
              <a:solidFill>
                <a:srgbClr val="CC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'Fig3'!$J$58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'Fig3'!$A$58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7"/>
          <c:order val="106"/>
          <c:tx>
            <c:strRef>
              <c:f>'Fig3'!$K$59</c:f>
              <c:strCache>
                <c:ptCount val="1"/>
              </c:strCache>
            </c:strRef>
          </c:tx>
          <c:spPr>
            <a:ln w="12700">
              <a:solidFill>
                <a:srgbClr val="FF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'Fig3'!$J$59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'Fig3'!$A$59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6"/>
          <c:order val="107"/>
          <c:tx>
            <c:strRef>
              <c:f>'Fig3'!$K$61</c:f>
              <c:strCache>
                <c:ptCount val="1"/>
                <c:pt idx="0">
                  <c:v>1.12 (0.77 - 1.64)</c:v>
                </c:pt>
              </c:strCache>
            </c:strRef>
          </c:tx>
          <c:spPr>
            <a:ln w="12700">
              <a:solidFill>
                <a:srgbClr val="6600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'Fig3'!$J$61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'Fig3'!$A$61</c:f>
              <c:numCache>
                <c:formatCode>General</c:formatCode>
                <c:ptCount val="1"/>
                <c:pt idx="0">
                  <c:v>8.3000000000000007</c:v>
                </c:pt>
              </c:numCache>
            </c:numRef>
          </c:yVal>
          <c:smooth val="0"/>
        </c:ser>
        <c:ser>
          <c:idx val="108"/>
          <c:order val="108"/>
          <c:tx>
            <c:strRef>
              <c:f>'Fig3'!$Q$25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'Fig3'!$G$25:$H$25</c:f>
              <c:numCache>
                <c:formatCode>General</c:formatCode>
                <c:ptCount val="2"/>
              </c:numCache>
            </c:numRef>
          </c:xVal>
          <c:yVal>
            <c:numRef>
              <c:f>'Fig3'!$A$25:$C$25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09"/>
          <c:order val="109"/>
          <c:tx>
            <c:strRef>
              <c:f>'Fig3'!$R$25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'Fig3'!$F$25</c:f>
              <c:numCache>
                <c:formatCode>General</c:formatCode>
                <c:ptCount val="1"/>
              </c:numCache>
            </c:numRef>
          </c:xVal>
          <c:yVal>
            <c:numRef>
              <c:f>'Fig3'!$A$25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0"/>
          <c:order val="110"/>
          <c:tx>
            <c:strRef>
              <c:f>'Fig3'!$E$25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'Fig3'!$D$25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'Fig3'!$A$25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1"/>
          <c:order val="111"/>
          <c:tx>
            <c:strRef>
              <c:f>'Fig3'!$K$25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'Fig3'!$J$25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'Fig3'!$A$25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2"/>
          <c:order val="112"/>
          <c:tx>
            <c:strRef>
              <c:f>'Fig3'!$Q$26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'Fig3'!$G$26:$H$26</c:f>
              <c:numCache>
                <c:formatCode>General</c:formatCode>
                <c:ptCount val="2"/>
              </c:numCache>
            </c:numRef>
          </c:xVal>
          <c:yVal>
            <c:numRef>
              <c:f>'Fig3'!$A$26:$C$26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13"/>
          <c:order val="113"/>
          <c:tx>
            <c:strRef>
              <c:f>'Fig3'!$R$26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'Fig3'!$F$26</c:f>
              <c:numCache>
                <c:formatCode>General</c:formatCode>
                <c:ptCount val="1"/>
              </c:numCache>
            </c:numRef>
          </c:xVal>
          <c:yVal>
            <c:numRef>
              <c:f>'Fig3'!$A$26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4"/>
          <c:order val="114"/>
          <c:tx>
            <c:strRef>
              <c:f>'Fig3'!$E$26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'Fig3'!$D$26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'Fig3'!$A$26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5"/>
          <c:order val="115"/>
          <c:tx>
            <c:strRef>
              <c:f>'Fig3'!$Q$27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'Fig3'!$G$27:$H$27</c:f>
              <c:numCache>
                <c:formatCode>General</c:formatCode>
                <c:ptCount val="2"/>
              </c:numCache>
            </c:numRef>
          </c:xVal>
          <c:yVal>
            <c:numRef>
              <c:f>'Fig3'!$A$27:$C$27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16"/>
          <c:order val="116"/>
          <c:tx>
            <c:strRef>
              <c:f>'Fig3'!$R$27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'Fig3'!$F$27</c:f>
              <c:numCache>
                <c:formatCode>General</c:formatCode>
                <c:ptCount val="1"/>
              </c:numCache>
            </c:numRef>
          </c:xVal>
          <c:yVal>
            <c:numRef>
              <c:f>'Fig3'!$A$27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7"/>
          <c:order val="117"/>
          <c:tx>
            <c:strRef>
              <c:f>'Fig3'!$E$27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'Fig3'!$D$27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'Fig3'!$A$27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8"/>
          <c:order val="118"/>
          <c:tx>
            <c:strRef>
              <c:f>'Fig3'!$K$27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'Fig3'!$J$27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'Fig3'!$A$27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9"/>
          <c:order val="119"/>
          <c:tx>
            <c:strRef>
              <c:f>'Fig3'!$Q$28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'Fig3'!$G$28:$H$28</c:f>
              <c:numCache>
                <c:formatCode>General</c:formatCode>
                <c:ptCount val="2"/>
              </c:numCache>
            </c:numRef>
          </c:xVal>
          <c:yVal>
            <c:numRef>
              <c:f>'Fig3'!$A$28:$C$28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20"/>
          <c:order val="120"/>
          <c:tx>
            <c:strRef>
              <c:f>'Fig3'!$R$28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'Fig3'!$F$28</c:f>
              <c:numCache>
                <c:formatCode>General</c:formatCode>
                <c:ptCount val="1"/>
              </c:numCache>
            </c:numRef>
          </c:xVal>
          <c:yVal>
            <c:numRef>
              <c:f>'Fig3'!$A$28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1"/>
          <c:order val="121"/>
          <c:tx>
            <c:strRef>
              <c:f>'Fig3'!$E$28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'Fig3'!$D$28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'Fig3'!$A$28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2"/>
          <c:order val="122"/>
          <c:tx>
            <c:strRef>
              <c:f>'Fig3'!$K$28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'Fig3'!$J$28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'Fig3'!$A$28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3"/>
          <c:order val="123"/>
          <c:tx>
            <c:strRef>
              <c:f>'Fig3'!$Q$29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'Fig3'!$G$29:$H$29</c:f>
              <c:numCache>
                <c:formatCode>General</c:formatCode>
                <c:ptCount val="2"/>
              </c:numCache>
            </c:numRef>
          </c:xVal>
          <c:yVal>
            <c:numRef>
              <c:f>'Fig3'!$A$29:$C$29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24"/>
          <c:order val="124"/>
          <c:tx>
            <c:strRef>
              <c:f>'Fig3'!$R$29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'Fig3'!$F$29</c:f>
              <c:numCache>
                <c:formatCode>General</c:formatCode>
                <c:ptCount val="1"/>
              </c:numCache>
            </c:numRef>
          </c:xVal>
          <c:yVal>
            <c:numRef>
              <c:f>'Fig3'!$A$29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5"/>
          <c:order val="125"/>
          <c:tx>
            <c:strRef>
              <c:f>'Fig3'!$E$29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'Fig3'!$D$29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'Fig3'!$A$29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6"/>
          <c:order val="126"/>
          <c:tx>
            <c:strRef>
              <c:f>'Fig3'!$K$29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'Fig3'!$J$29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'Fig3'!$A$29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7"/>
          <c:order val="127"/>
          <c:tx>
            <c:strRef>
              <c:f>'Fig3'!$K$26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'Fig3'!$J$26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'Fig3'!$A$26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8"/>
          <c:order val="128"/>
          <c:tx>
            <c:strRef>
              <c:f>'Fig3'!$Q$30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'Fig3'!$G$30:$H$30</c:f>
              <c:numCache>
                <c:formatCode>General</c:formatCode>
                <c:ptCount val="2"/>
              </c:numCache>
            </c:numRef>
          </c:xVal>
          <c:yVal>
            <c:numRef>
              <c:f>'Fig3'!$A$30:$C$30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29"/>
          <c:order val="129"/>
          <c:tx>
            <c:strRef>
              <c:f>'Fig3'!$R$30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'Fig3'!$F$30</c:f>
              <c:numCache>
                <c:formatCode>General</c:formatCode>
                <c:ptCount val="1"/>
              </c:numCache>
            </c:numRef>
          </c:xVal>
          <c:yVal>
            <c:numRef>
              <c:f>'Fig3'!$A$30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0"/>
          <c:order val="130"/>
          <c:tx>
            <c:strRef>
              <c:f>'Fig3'!$E$30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'Fig3'!$D$30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'Fig3'!$A$30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1"/>
          <c:order val="131"/>
          <c:tx>
            <c:strRef>
              <c:f>'Fig3'!$K$30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'Fig3'!$J$30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'Fig3'!$A$30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2"/>
          <c:order val="132"/>
          <c:tx>
            <c:strRef>
              <c:f>'Fig3'!$Q$31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'Fig3'!$G$31:$H$31</c:f>
              <c:numCache>
                <c:formatCode>General</c:formatCode>
                <c:ptCount val="2"/>
              </c:numCache>
            </c:numRef>
          </c:xVal>
          <c:yVal>
            <c:numRef>
              <c:f>'Fig3'!$A$31:$C$31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33"/>
          <c:order val="133"/>
          <c:tx>
            <c:strRef>
              <c:f>'Fig3'!$R$31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'Fig3'!$F$31</c:f>
              <c:numCache>
                <c:formatCode>General</c:formatCode>
                <c:ptCount val="1"/>
              </c:numCache>
            </c:numRef>
          </c:xVal>
          <c:yVal>
            <c:numRef>
              <c:f>'Fig3'!$A$31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4"/>
          <c:order val="134"/>
          <c:tx>
            <c:strRef>
              <c:f>'Fig3'!$E$31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'Fig3'!$D$31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'Fig3'!$A$31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5"/>
          <c:order val="135"/>
          <c:tx>
            <c:strRef>
              <c:f>'Fig3'!$K$31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'Fig3'!$J$31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'Fig3'!$A$31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6"/>
          <c:order val="136"/>
          <c:tx>
            <c:strRef>
              <c:f>'Fig3'!$Q$32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'Fig3'!$G$32:$H$32</c:f>
              <c:numCache>
                <c:formatCode>General</c:formatCode>
                <c:ptCount val="2"/>
              </c:numCache>
            </c:numRef>
          </c:xVal>
          <c:yVal>
            <c:numRef>
              <c:f>'Fig3'!$A$32:$C$32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37"/>
          <c:order val="137"/>
          <c:tx>
            <c:strRef>
              <c:f>'Fig3'!$R$32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'Fig3'!$F$32</c:f>
              <c:numCache>
                <c:formatCode>General</c:formatCode>
                <c:ptCount val="1"/>
              </c:numCache>
            </c:numRef>
          </c:xVal>
          <c:yVal>
            <c:numRef>
              <c:f>'Fig3'!$A$32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8"/>
          <c:order val="138"/>
          <c:tx>
            <c:strRef>
              <c:f>'Fig3'!$E$32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'Fig3'!$D$32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'Fig3'!$A$32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9"/>
          <c:order val="139"/>
          <c:tx>
            <c:strRef>
              <c:f>'Fig3'!$K$32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'Fig3'!$J$32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'Fig3'!$A$32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0"/>
          <c:order val="140"/>
          <c:tx>
            <c:strRef>
              <c:f>'Fig3'!$Q$33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'Fig3'!$G$33:$H$33</c:f>
              <c:numCache>
                <c:formatCode>General</c:formatCode>
                <c:ptCount val="2"/>
              </c:numCache>
            </c:numRef>
          </c:xVal>
          <c:yVal>
            <c:numRef>
              <c:f>'Fig3'!$A$33:$C$33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41"/>
          <c:order val="141"/>
          <c:tx>
            <c:strRef>
              <c:f>'Fig3'!$R$33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1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'Fig3'!$F$33</c:f>
              <c:numCache>
                <c:formatCode>General</c:formatCode>
                <c:ptCount val="1"/>
              </c:numCache>
            </c:numRef>
          </c:xVal>
          <c:yVal>
            <c:numRef>
              <c:f>'Fig3'!$A$33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2"/>
          <c:order val="142"/>
          <c:tx>
            <c:strRef>
              <c:f>'Fig3'!$E$33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'Fig3'!$D$33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'Fig3'!$A$33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3"/>
          <c:order val="143"/>
          <c:tx>
            <c:strRef>
              <c:f>'Fig3'!$K$33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'Fig3'!$J$33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'Fig3'!$A$33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4"/>
          <c:order val="144"/>
          <c:tx>
            <c:strRef>
              <c:f>'Fig3'!$Q$34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'Fig3'!$G$34:$H$34</c:f>
              <c:numCache>
                <c:formatCode>General</c:formatCode>
                <c:ptCount val="2"/>
              </c:numCache>
            </c:numRef>
          </c:xVal>
          <c:yVal>
            <c:numRef>
              <c:f>'Fig3'!$A$34:$C$34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45"/>
          <c:order val="145"/>
          <c:tx>
            <c:strRef>
              <c:f>'Fig3'!$R$34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'Fig3'!$F$34</c:f>
              <c:numCache>
                <c:formatCode>General</c:formatCode>
                <c:ptCount val="1"/>
              </c:numCache>
            </c:numRef>
          </c:xVal>
          <c:yVal>
            <c:numRef>
              <c:f>'Fig3'!$A$34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6"/>
          <c:order val="146"/>
          <c:tx>
            <c:strRef>
              <c:f>'Fig3'!$E$34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'Fig3'!$D$34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'Fig3'!$A$34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7"/>
          <c:order val="147"/>
          <c:tx>
            <c:strRef>
              <c:f>'Fig3'!$K$34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'Fig3'!$J$34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'Fig3'!$A$34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8"/>
          <c:order val="148"/>
          <c:tx>
            <c:strRef>
              <c:f>'Fig3'!$Q$35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'Fig3'!$G$35:$H$35</c:f>
              <c:numCache>
                <c:formatCode>General</c:formatCode>
                <c:ptCount val="2"/>
              </c:numCache>
            </c:numRef>
          </c:xVal>
          <c:yVal>
            <c:numRef>
              <c:f>'Fig3'!$A$35:$C$35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49"/>
          <c:order val="149"/>
          <c:tx>
            <c:strRef>
              <c:f>'Fig3'!$R$35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11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'Fig3'!$F$35</c:f>
              <c:numCache>
                <c:formatCode>General</c:formatCode>
                <c:ptCount val="1"/>
              </c:numCache>
            </c:numRef>
          </c:xVal>
          <c:yVal>
            <c:numRef>
              <c:f>'Fig3'!$A$35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0"/>
          <c:order val="150"/>
          <c:tx>
            <c:strRef>
              <c:f>'Fig3'!$E$35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'Fig3'!$D$35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'Fig3'!$A$35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1"/>
          <c:order val="151"/>
          <c:tx>
            <c:strRef>
              <c:f>'Fig3'!$K$35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'Fig3'!$J$35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'Fig3'!$A$35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2"/>
          <c:order val="152"/>
          <c:tx>
            <c:strRef>
              <c:f>'Fig3'!$Q$36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'Fig3'!$G$36:$H$36</c:f>
              <c:numCache>
                <c:formatCode>General</c:formatCode>
                <c:ptCount val="2"/>
              </c:numCache>
            </c:numRef>
          </c:xVal>
          <c:yVal>
            <c:numRef>
              <c:f>'Fig3'!$A$36:$C$36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53"/>
          <c:order val="153"/>
          <c:tx>
            <c:strRef>
              <c:f>'Fig3'!$R$36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'Fig3'!$F$36</c:f>
              <c:numCache>
                <c:formatCode>General</c:formatCode>
                <c:ptCount val="1"/>
              </c:numCache>
            </c:numRef>
          </c:xVal>
          <c:yVal>
            <c:numRef>
              <c:f>'Fig3'!$A$36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4"/>
          <c:order val="154"/>
          <c:tx>
            <c:strRef>
              <c:f>'Fig3'!$E$36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'Fig3'!$D$36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'Fig3'!$A$36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5"/>
          <c:order val="155"/>
          <c:tx>
            <c:strRef>
              <c:f>'Fig3'!$K$36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'Fig3'!$J$36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'Fig3'!$A$36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6"/>
          <c:order val="156"/>
          <c:tx>
            <c:strRef>
              <c:f>'Fig3'!$Q$37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'Fig3'!$G$37:$H$37</c:f>
              <c:numCache>
                <c:formatCode>General</c:formatCode>
                <c:ptCount val="2"/>
              </c:numCache>
            </c:numRef>
          </c:xVal>
          <c:yVal>
            <c:numRef>
              <c:f>'Fig3'!$A$37:$C$37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57"/>
          <c:order val="157"/>
          <c:tx>
            <c:strRef>
              <c:f>'Fig3'!$R$37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'Fig3'!$F$37</c:f>
              <c:numCache>
                <c:formatCode>General</c:formatCode>
                <c:ptCount val="1"/>
              </c:numCache>
            </c:numRef>
          </c:xVal>
          <c:yVal>
            <c:numRef>
              <c:f>'Fig3'!$A$37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8"/>
          <c:order val="158"/>
          <c:tx>
            <c:strRef>
              <c:f>'Fig3'!$E$37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'Fig3'!$D$37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'Fig3'!$A$37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9"/>
          <c:order val="159"/>
          <c:tx>
            <c:strRef>
              <c:f>'Fig3'!$K$37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'Fig3'!$J$37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'Fig3'!$A$37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0"/>
          <c:order val="160"/>
          <c:tx>
            <c:strRef>
              <c:f>'Fig3'!$Q$38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'Fig3'!$G$38:$H$38</c:f>
              <c:numCache>
                <c:formatCode>General</c:formatCode>
                <c:ptCount val="2"/>
              </c:numCache>
            </c:numRef>
          </c:xVal>
          <c:yVal>
            <c:numRef>
              <c:f>'Fig3'!$A$38:$C$38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1"/>
          <c:order val="161"/>
          <c:tx>
            <c:strRef>
              <c:f>'Fig3'!$R$38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9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'Fig3'!$F$38</c:f>
              <c:numCache>
                <c:formatCode>General</c:formatCode>
                <c:ptCount val="1"/>
              </c:numCache>
            </c:numRef>
          </c:xVal>
          <c:yVal>
            <c:numRef>
              <c:f>'Fig3'!$A$38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2"/>
          <c:order val="162"/>
          <c:tx>
            <c:strRef>
              <c:f>'Fig3'!$E$38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'Fig3'!$D$38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'Fig3'!$A$38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3"/>
          <c:order val="163"/>
          <c:tx>
            <c:strRef>
              <c:f>'Fig3'!$K$38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'Fig3'!$J$38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'Fig3'!$A$38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4"/>
          <c:order val="164"/>
          <c:tx>
            <c:strRef>
              <c:f>'Fig3'!$Q$39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'Fig3'!$G$39:$H$39</c:f>
              <c:numCache>
                <c:formatCode>General</c:formatCode>
                <c:ptCount val="2"/>
              </c:numCache>
            </c:numRef>
          </c:xVal>
          <c:yVal>
            <c:numRef>
              <c:f>'Fig3'!$A$39:$C$39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5"/>
          <c:order val="165"/>
          <c:tx>
            <c:strRef>
              <c:f>'Fig3'!$R$39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'Fig3'!$F$39</c:f>
              <c:numCache>
                <c:formatCode>General</c:formatCode>
                <c:ptCount val="1"/>
              </c:numCache>
            </c:numRef>
          </c:xVal>
          <c:yVal>
            <c:numRef>
              <c:f>'Fig3'!$A$39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6"/>
          <c:order val="166"/>
          <c:tx>
            <c:strRef>
              <c:f>'Fig3'!$E$39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'Fig3'!$D$39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7"/>
          <c:order val="167"/>
          <c:tx>
            <c:strRef>
              <c:f>'Fig3'!$K$39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'Fig3'!$J$39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8"/>
          <c:order val="168"/>
          <c:tx>
            <c:strRef>
              <c:f>'Fig3'!$Q$40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'Fig3'!$G$40:$H$40</c:f>
              <c:numCache>
                <c:formatCode>General</c:formatCode>
                <c:ptCount val="2"/>
              </c:numCache>
            </c:numRef>
          </c:xVal>
          <c:yVal>
            <c:numRef>
              <c:f>'Fig3'!$A$40:$C$40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9"/>
          <c:order val="169"/>
          <c:tx>
            <c:strRef>
              <c:f>'Fig3'!$R$40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'Fig3'!$F$40</c:f>
              <c:numCache>
                <c:formatCode>General</c:formatCode>
                <c:ptCount val="1"/>
              </c:numCache>
            </c:numRef>
          </c:xVal>
          <c:yVal>
            <c:numRef>
              <c:f>'Fig3'!$A$40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0"/>
          <c:order val="170"/>
          <c:tx>
            <c:strRef>
              <c:f>'Fig3'!$E$40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'Fig3'!$D$40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1"/>
          <c:order val="171"/>
          <c:tx>
            <c:strRef>
              <c:f>'Fig3'!$K$40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'Fig3'!$J$40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2"/>
          <c:order val="172"/>
          <c:tx>
            <c:strRef>
              <c:f>'Fig3'!$Q$41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'Fig3'!$G$41:$H$41</c:f>
              <c:numCache>
                <c:formatCode>General</c:formatCode>
                <c:ptCount val="2"/>
              </c:numCache>
            </c:numRef>
          </c:xVal>
          <c:yVal>
            <c:numRef>
              <c:f>'Fig3'!$A$41:$C$41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73"/>
          <c:order val="173"/>
          <c:tx>
            <c:strRef>
              <c:f>'Fig3'!$R$41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'Fig3'!$F$41</c:f>
              <c:numCache>
                <c:formatCode>General</c:formatCode>
                <c:ptCount val="1"/>
              </c:numCache>
            </c:numRef>
          </c:xVal>
          <c:yVal>
            <c:numRef>
              <c:f>'Fig3'!$A$41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4"/>
          <c:order val="174"/>
          <c:tx>
            <c:strRef>
              <c:f>'Fig3'!$E$41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'Fig3'!$D$41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5"/>
          <c:order val="175"/>
          <c:tx>
            <c:strRef>
              <c:f>'Fig3'!$K$41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'Fig3'!$J$41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6"/>
          <c:order val="176"/>
          <c:tx>
            <c:strRef>
              <c:f>'Fig3'!$Q$42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'Fig3'!$G$42:$H$42</c:f>
              <c:numCache>
                <c:formatCode>General</c:formatCode>
                <c:ptCount val="2"/>
              </c:numCache>
            </c:numRef>
          </c:xVal>
          <c:yVal>
            <c:numRef>
              <c:f>'Fig3'!$A$42:$C$42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77"/>
          <c:order val="177"/>
          <c:tx>
            <c:strRef>
              <c:f>'Fig3'!$R$42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'Fig3'!$F$42</c:f>
              <c:numCache>
                <c:formatCode>General</c:formatCode>
                <c:ptCount val="1"/>
              </c:numCache>
            </c:numRef>
          </c:xVal>
          <c:yVal>
            <c:numRef>
              <c:f>'Fig3'!$A$42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8"/>
          <c:order val="178"/>
          <c:tx>
            <c:strRef>
              <c:f>'Fig3'!$E$42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'Fig3'!$D$42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9"/>
          <c:order val="179"/>
          <c:tx>
            <c:strRef>
              <c:f>'Fig3'!$K$42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'Fig3'!$J$42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0"/>
          <c:order val="180"/>
          <c:tx>
            <c:strRef>
              <c:f>'Fig3'!$Q$43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'Fig3'!$G$43:$H$43</c:f>
              <c:numCache>
                <c:formatCode>General</c:formatCode>
                <c:ptCount val="2"/>
              </c:numCache>
            </c:numRef>
          </c:xVal>
          <c:yVal>
            <c:numRef>
              <c:f>'Fig3'!$A$43:$C$43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1"/>
          <c:order val="181"/>
          <c:tx>
            <c:strRef>
              <c:f>'Fig3'!$R$43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'Fig3'!$F$43</c:f>
              <c:numCache>
                <c:formatCode>General</c:formatCode>
                <c:ptCount val="1"/>
              </c:numCache>
            </c:numRef>
          </c:xVal>
          <c:yVal>
            <c:numRef>
              <c:f>'Fig3'!$A$43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2"/>
          <c:order val="182"/>
          <c:tx>
            <c:strRef>
              <c:f>'Fig3'!$E$43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'Fig3'!$D$43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3"/>
          <c:order val="183"/>
          <c:tx>
            <c:strRef>
              <c:f>'Fig3'!$K$43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'Fig3'!$J$43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4"/>
          <c:order val="184"/>
          <c:tx>
            <c:strRef>
              <c:f>'Fig3'!$Q$44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'Fig3'!$G$44:$H$44</c:f>
              <c:numCache>
                <c:formatCode>General</c:formatCode>
                <c:ptCount val="2"/>
              </c:numCache>
            </c:numRef>
          </c:xVal>
          <c:yVal>
            <c:numRef>
              <c:f>'Fig3'!$A$44:$C$44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5"/>
          <c:order val="185"/>
          <c:tx>
            <c:strRef>
              <c:f>'Fig3'!$R$44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4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'Fig3'!$F$44</c:f>
              <c:numCache>
                <c:formatCode>General</c:formatCode>
                <c:ptCount val="1"/>
              </c:numCache>
            </c:numRef>
          </c:xVal>
          <c:yVal>
            <c:numRef>
              <c:f>'Fig3'!$A$44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6"/>
          <c:order val="186"/>
          <c:tx>
            <c:strRef>
              <c:f>'Fig3'!$E$44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'Fig3'!$D$44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7"/>
          <c:order val="187"/>
          <c:tx>
            <c:strRef>
              <c:f>'Fig3'!$K$44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'Fig3'!$J$44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8"/>
          <c:order val="188"/>
          <c:tx>
            <c:strRef>
              <c:f>'Fig3'!$Q$45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'Fig3'!$G$45:$H$45</c:f>
              <c:numCache>
                <c:formatCode>General</c:formatCode>
                <c:ptCount val="2"/>
              </c:numCache>
            </c:numRef>
          </c:xVal>
          <c:yVal>
            <c:numRef>
              <c:f>'Fig3'!$A$45:$C$45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9"/>
          <c:order val="189"/>
          <c:tx>
            <c:strRef>
              <c:f>'Fig3'!$R$45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10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'Fig3'!$F$45</c:f>
              <c:numCache>
                <c:formatCode>General</c:formatCode>
                <c:ptCount val="1"/>
              </c:numCache>
            </c:numRef>
          </c:xVal>
          <c:yVal>
            <c:numRef>
              <c:f>'Fig3'!$A$45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0"/>
          <c:order val="190"/>
          <c:tx>
            <c:strRef>
              <c:f>'Fig3'!$E$45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'Fig3'!$D$45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1"/>
          <c:order val="191"/>
          <c:tx>
            <c:strRef>
              <c:f>'Fig3'!$K$45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'Fig3'!$J$45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2"/>
          <c:order val="192"/>
          <c:tx>
            <c:strRef>
              <c:f>'Fig3'!$Q$46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'Fig3'!$G$46:$H$46</c:f>
              <c:numCache>
                <c:formatCode>General</c:formatCode>
                <c:ptCount val="2"/>
              </c:numCache>
            </c:numRef>
          </c:xVal>
          <c:yVal>
            <c:numRef>
              <c:f>'Fig3'!$A$46:$C$46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93"/>
          <c:order val="193"/>
          <c:tx>
            <c:strRef>
              <c:f>'Fig3'!$R$46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'Fig3'!$F$46</c:f>
              <c:numCache>
                <c:formatCode>General</c:formatCode>
                <c:ptCount val="1"/>
              </c:numCache>
            </c:numRef>
          </c:xVal>
          <c:yVal>
            <c:numRef>
              <c:f>'Fig3'!$A$46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4"/>
          <c:order val="194"/>
          <c:tx>
            <c:strRef>
              <c:f>'Fig3'!$E$46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'Fig3'!$D$46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5"/>
          <c:order val="195"/>
          <c:tx>
            <c:strRef>
              <c:f>'Fig3'!$K$46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'Fig3'!$J$46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6"/>
          <c:order val="196"/>
          <c:tx>
            <c:strRef>
              <c:f>'Fig3'!$Q$47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'Fig3'!$G$47:$H$47</c:f>
              <c:numCache>
                <c:formatCode>General</c:formatCode>
                <c:ptCount val="2"/>
              </c:numCache>
            </c:numRef>
          </c:xVal>
          <c:yVal>
            <c:numRef>
              <c:f>'Fig3'!$A$47:$C$47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97"/>
          <c:order val="197"/>
          <c:tx>
            <c:strRef>
              <c:f>'Fig3'!$R$47</c:f>
              <c:strCache>
                <c:ptCount val="1"/>
                <c:pt idx="0">
                  <c:v>0.00, RR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</c:spPr>
          </c:marker>
          <c:xVal>
            <c:numRef>
              <c:f>'Fig3'!$F$47</c:f>
              <c:numCache>
                <c:formatCode>General</c:formatCode>
                <c:ptCount val="1"/>
              </c:numCache>
            </c:numRef>
          </c:xVal>
          <c:yVal>
            <c:numRef>
              <c:f>'Fig3'!$A$47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8"/>
          <c:order val="198"/>
          <c:tx>
            <c:strRef>
              <c:f>'Fig3'!$E$47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'Fig3'!$D$47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9"/>
          <c:order val="199"/>
          <c:tx>
            <c:strRef>
              <c:f>'Fig3'!$K$47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'Fig3'!$J$47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0"/>
          <c:order val="200"/>
          <c:tx>
            <c:strRef>
              <c:f>'Fig3'!$Q$48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'Fig3'!$G$48:$H$48</c:f>
              <c:numCache>
                <c:formatCode>General</c:formatCode>
                <c:ptCount val="2"/>
              </c:numCache>
            </c:numRef>
          </c:xVal>
          <c:yVal>
            <c:numRef>
              <c:f>'Fig3'!$A$48:$C$48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1"/>
          <c:order val="201"/>
          <c:tx>
            <c:strRef>
              <c:f>'Fig3'!$R$48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'Fig3'!$F$48</c:f>
              <c:numCache>
                <c:formatCode>General</c:formatCode>
                <c:ptCount val="1"/>
              </c:numCache>
            </c:numRef>
          </c:xVal>
          <c:yVal>
            <c:numRef>
              <c:f>'Fig3'!$A$48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2"/>
          <c:order val="202"/>
          <c:tx>
            <c:strRef>
              <c:f>'Fig3'!$E$48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'Fig3'!$D$48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3"/>
          <c:order val="203"/>
          <c:tx>
            <c:strRef>
              <c:f>'Fig3'!$K$48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'Fig3'!$J$48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4"/>
          <c:order val="204"/>
          <c:tx>
            <c:strRef>
              <c:f>'Fig3'!$Q$49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'Fig3'!$G$49:$H$49</c:f>
              <c:numCache>
                <c:formatCode>General</c:formatCode>
                <c:ptCount val="2"/>
              </c:numCache>
            </c:numRef>
          </c:xVal>
          <c:yVal>
            <c:numRef>
              <c:f>'Fig3'!$A$49:$C$49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5"/>
          <c:order val="205"/>
          <c:tx>
            <c:strRef>
              <c:f>'Fig3'!$R$49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'Fig3'!$F$49</c:f>
              <c:numCache>
                <c:formatCode>General</c:formatCode>
                <c:ptCount val="1"/>
              </c:numCache>
            </c:numRef>
          </c:xVal>
          <c:yVal>
            <c:numRef>
              <c:f>'Fig3'!$A$49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6"/>
          <c:order val="206"/>
          <c:tx>
            <c:strRef>
              <c:f>'Fig3'!$E$49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'Fig3'!$D$49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7"/>
          <c:order val="207"/>
          <c:tx>
            <c:strRef>
              <c:f>'Fig3'!$K$49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'Fig3'!$J$49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8"/>
          <c:order val="208"/>
          <c:tx>
            <c:strRef>
              <c:f>'Fig3'!$Q$50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'Fig3'!$G$50:$H$50</c:f>
              <c:numCache>
                <c:formatCode>General</c:formatCode>
                <c:ptCount val="2"/>
              </c:numCache>
            </c:numRef>
          </c:xVal>
          <c:yVal>
            <c:numRef>
              <c:f>'Fig3'!$A$50:$C$50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9"/>
          <c:order val="209"/>
          <c:tx>
            <c:strRef>
              <c:f>'Fig3'!$R$50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'Fig3'!$F$50</c:f>
              <c:numCache>
                <c:formatCode>General</c:formatCode>
                <c:ptCount val="1"/>
              </c:numCache>
            </c:numRef>
          </c:xVal>
          <c:yVal>
            <c:numRef>
              <c:f>'Fig3'!$A$50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0"/>
          <c:order val="210"/>
          <c:tx>
            <c:strRef>
              <c:f>'Fig3'!$E$50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'Fig3'!$D$50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1"/>
          <c:order val="211"/>
          <c:tx>
            <c:strRef>
              <c:f>'Fig3'!$K$50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'Fig3'!$J$50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2"/>
          <c:order val="212"/>
          <c:tx>
            <c:strRef>
              <c:f>'Fig3'!$Q$55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'Fig3'!$G$55:$H$55</c:f>
              <c:numCache>
                <c:formatCode>0.00</c:formatCode>
                <c:ptCount val="2"/>
              </c:numCache>
            </c:numRef>
          </c:xVal>
          <c:yVal>
            <c:numRef>
              <c:f>'Fig3'!$A$55:$B$55</c:f>
              <c:numCache>
                <c:formatCode>General</c:formatCode>
                <c:ptCount val="2"/>
                <c:pt idx="1">
                  <c:v>0</c:v>
                </c:pt>
              </c:numCache>
            </c:numRef>
          </c:yVal>
          <c:smooth val="0"/>
        </c:ser>
        <c:ser>
          <c:idx val="213"/>
          <c:order val="213"/>
          <c:tx>
            <c:strRef>
              <c:f>'Fig3'!$R$55</c:f>
              <c:strCache>
                <c:ptCount val="1"/>
                <c:pt idx="0">
                  <c:v>Subtotal, RR</c:v>
                </c:pt>
              </c:strCache>
            </c:strRef>
          </c:tx>
          <c:marker>
            <c:symbol val="square"/>
            <c:size val="1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'Fig3'!$F$55</c:f>
              <c:numCache>
                <c:formatCode>0.00</c:formatCode>
                <c:ptCount val="1"/>
              </c:numCache>
            </c:numRef>
          </c:xVal>
          <c:yVal>
            <c:numRef>
              <c:f>'Fig3'!$A$55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4"/>
          <c:order val="214"/>
          <c:tx>
            <c:strRef>
              <c:f>'Fig3'!$E$55</c:f>
              <c:strCache>
                <c:ptCount val="1"/>
                <c:pt idx="0">
                  <c:v>Subtotal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'Fig3'!$D$55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'Fig3'!$A$55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5"/>
          <c:order val="215"/>
          <c:tx>
            <c:strRef>
              <c:f>'Fig3'!$K$55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'Fig3'!$J$55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'Fig3'!$A$55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6"/>
          <c:order val="216"/>
          <c:tx>
            <c:strRef>
              <c:f>'Fig3'!$E$60</c:f>
              <c:strCache>
                <c:ptCount val="1"/>
                <c:pt idx="0">
                  <c:v>Multicountry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'Fig3'!$D$60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'Fig3'!$A$60</c:f>
              <c:numCache>
                <c:formatCode>General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997376"/>
        <c:axId val="76998912"/>
      </c:scatterChart>
      <c:valAx>
        <c:axId val="76997376"/>
        <c:scaling>
          <c:logBase val="10"/>
          <c:orientation val="minMax"/>
          <c:max val="100"/>
          <c:min val="1.0000000000000005E-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998912"/>
        <c:crosses val="max"/>
        <c:crossBetween val="midCat"/>
      </c:valAx>
      <c:valAx>
        <c:axId val="76998912"/>
        <c:scaling>
          <c:orientation val="maxMin"/>
          <c:max val="10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6997376"/>
        <c:crossesAt val="1"/>
        <c:crossBetween val="midCat"/>
        <c:majorUnit val="5"/>
        <c:minorUnit val="1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480314960629928" l="0.70866141732283539" r="0.70866141732283539" t="0.7480314960629928" header="0.31496062992126039" footer="0.31496062992126039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60268178912872E-2"/>
          <c:y val="4.3176341329426847E-2"/>
          <c:w val="0.92864529472595669"/>
          <c:h val="0.87443009881117806"/>
        </c:manualLayout>
      </c:layout>
      <c:scatterChart>
        <c:scatterStyle val="lineMarker"/>
        <c:varyColors val="0"/>
        <c:ser>
          <c:idx val="2"/>
          <c:order val="0"/>
          <c:tx>
            <c:strRef>
              <c:f>'Fig4'!$Q$6</c:f>
              <c:strCache>
                <c:ptCount val="1"/>
                <c:pt idx="0">
                  <c:v>4 Krzyzanowski 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'Fig4'!$G$6:$H$6</c:f>
              <c:numCache>
                <c:formatCode>General</c:formatCode>
                <c:ptCount val="2"/>
                <c:pt idx="0">
                  <c:v>0.15</c:v>
                </c:pt>
                <c:pt idx="1">
                  <c:v>0.86</c:v>
                </c:pt>
              </c:numCache>
            </c:numRef>
          </c:xVal>
          <c:yVal>
            <c:numRef>
              <c:f>'Fig4'!$A$6:$C$6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'Fig4'!$Q$7</c:f>
              <c:strCache>
                <c:ptCount val="1"/>
                <c:pt idx="0">
                  <c:v>4 Krzyzanowski M,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'Fig4'!$G$7:$H$7</c:f>
              <c:numCache>
                <c:formatCode>General</c:formatCode>
                <c:ptCount val="2"/>
                <c:pt idx="0">
                  <c:v>0.26</c:v>
                </c:pt>
                <c:pt idx="1">
                  <c:v>7.4</c:v>
                </c:pt>
              </c:numCache>
            </c:numRef>
          </c:xVal>
          <c:yVal>
            <c:numRef>
              <c:f>'Fig4'!$A$7:$C$7</c:f>
              <c:numCache>
                <c:formatCode>General</c:formatCode>
                <c:ptCount val="3"/>
                <c:pt idx="0">
                  <c:v>14</c:v>
                </c:pt>
                <c:pt idx="1">
                  <c:v>14</c:v>
                </c:pt>
                <c:pt idx="2">
                  <c:v>14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'Fig4'!$Q$8</c:f>
              <c:strCache>
                <c:ptCount val="1"/>
                <c:pt idx="0">
                  <c:v>11 De Marco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('Fig4'!$G$8,'Fig4'!$H$8)</c:f>
              <c:numCache>
                <c:formatCode>General</c:formatCode>
                <c:ptCount val="2"/>
                <c:pt idx="0">
                  <c:v>0.74</c:v>
                </c:pt>
                <c:pt idx="1">
                  <c:v>1.77</c:v>
                </c:pt>
              </c:numCache>
            </c:numRef>
          </c:xVal>
          <c:yVal>
            <c:numRef>
              <c:f>'Fig4'!$A$8:$C$8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'Fig4'!$Q$9</c:f>
              <c:strCache>
                <c:ptCount val="1"/>
                <c:pt idx="0">
                  <c:v>12 Celli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'Fig4'!$G$9:$H$9</c:f>
              <c:numCache>
                <c:formatCode>General</c:formatCode>
                <c:ptCount val="2"/>
                <c:pt idx="0">
                  <c:v>0.56999999999999995</c:v>
                </c:pt>
                <c:pt idx="1">
                  <c:v>1.36</c:v>
                </c:pt>
              </c:numCache>
            </c:numRef>
          </c:xVal>
          <c:yVal>
            <c:numRef>
              <c:f>'Fig4'!$A$9:$C$9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'Fig4'!$Q$10</c:f>
              <c:strCache>
                <c:ptCount val="1"/>
                <c:pt idx="0">
                  <c:v>15 Xu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'Fig4'!$G$10:$H$10</c:f>
              <c:numCache>
                <c:formatCode>General</c:formatCode>
                <c:ptCount val="2"/>
                <c:pt idx="0">
                  <c:v>0.79</c:v>
                </c:pt>
                <c:pt idx="1">
                  <c:v>1.1599999999999999</c:v>
                </c:pt>
              </c:numCache>
            </c:numRef>
          </c:xVal>
          <c:yVal>
            <c:numRef>
              <c:f>'Fig4'!$A$10:$C$10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'Fig4'!$Q$11</c:f>
              <c:strCache>
                <c:ptCount val="1"/>
                <c:pt idx="0">
                  <c:v>17 Zhou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'Fig4'!$G$11:$H$11</c:f>
              <c:numCache>
                <c:formatCode>General</c:formatCode>
                <c:ptCount val="2"/>
                <c:pt idx="0">
                  <c:v>1.08</c:v>
                </c:pt>
                <c:pt idx="1">
                  <c:v>1.65</c:v>
                </c:pt>
              </c:numCache>
            </c:numRef>
          </c:xVal>
          <c:yVal>
            <c:numRef>
              <c:f>'Fig4'!$A$11:$C$11</c:f>
              <c:numCache>
                <c:formatCode>General</c:formatCode>
                <c:ptCount val="3"/>
                <c:pt idx="0">
                  <c:v>13</c:v>
                </c:pt>
                <c:pt idx="1">
                  <c:v>13</c:v>
                </c:pt>
                <c:pt idx="2">
                  <c:v>13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'Fig4'!$Q$12</c:f>
              <c:strCache>
                <c:ptCount val="1"/>
                <c:pt idx="0">
                  <c:v>18 Wu 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'Fig4'!$G$12:$H$12</c:f>
              <c:numCache>
                <c:formatCode>General</c:formatCode>
                <c:ptCount val="2"/>
                <c:pt idx="0">
                  <c:v>1.39</c:v>
                </c:pt>
                <c:pt idx="1">
                  <c:v>3.49</c:v>
                </c:pt>
              </c:numCache>
            </c:numRef>
          </c:xVal>
          <c:yVal>
            <c:numRef>
              <c:f>'Fig4'!$A$12:$C$12</c:f>
              <c:numCache>
                <c:formatCode>General</c:formatCode>
                <c:ptCount val="3"/>
                <c:pt idx="0">
                  <c:v>18</c:v>
                </c:pt>
                <c:pt idx="1">
                  <c:v>18</c:v>
                </c:pt>
                <c:pt idx="2">
                  <c:v>18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'Fig4'!$Q$13</c:f>
              <c:strCache>
                <c:ptCount val="1"/>
                <c:pt idx="0">
                  <c:v>19 Jordan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'Fig4'!$G$13:$H$13</c:f>
              <c:numCache>
                <c:formatCode>General</c:formatCode>
                <c:ptCount val="2"/>
                <c:pt idx="0">
                  <c:v>0.95</c:v>
                </c:pt>
                <c:pt idx="1">
                  <c:v>1.3</c:v>
                </c:pt>
              </c:numCache>
            </c:numRef>
          </c:xVal>
          <c:yVal>
            <c:numRef>
              <c:f>'Fig4'!$A$13:$C$13</c:f>
              <c:numCache>
                <c:formatCode>General</c:formatCode>
                <c:ptCount val="3"/>
                <c:pt idx="0">
                  <c:v>9</c:v>
                </c:pt>
                <c:pt idx="1">
                  <c:v>9</c:v>
                </c:pt>
                <c:pt idx="2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'Fig4'!$Q$14</c:f>
              <c:strCache>
                <c:ptCount val="1"/>
                <c:pt idx="0">
                  <c:v>21 Chen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'Fig4'!$G$14:$H$14</c:f>
              <c:numCache>
                <c:formatCode>General</c:formatCode>
                <c:ptCount val="2"/>
                <c:pt idx="0">
                  <c:v>1.3</c:v>
                </c:pt>
                <c:pt idx="1">
                  <c:v>2.54</c:v>
                </c:pt>
              </c:numCache>
            </c:numRef>
          </c:xVal>
          <c:yVal>
            <c:numRef>
              <c:f>'Fig4'!$A$14:$C$14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15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'Fig4'!$Q$15</c:f>
              <c:strCache>
                <c:ptCount val="1"/>
                <c:pt idx="0">
                  <c:v>25 Eze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'Fig4'!$G$15:$H$15</c:f>
              <c:numCache>
                <c:formatCode>General</c:formatCode>
                <c:ptCount val="2"/>
                <c:pt idx="0">
                  <c:v>0.81</c:v>
                </c:pt>
                <c:pt idx="1">
                  <c:v>1.24</c:v>
                </c:pt>
              </c:numCache>
            </c:numRef>
          </c:xVal>
          <c:yVal>
            <c:numRef>
              <c:f>'Fig4'!$A$15:$C$15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7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'Fig4'!$Q$16</c:f>
              <c:strCache>
                <c:ptCount val="1"/>
                <c:pt idx="0">
                  <c:v>27 Kim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'Fig4'!$G$16:$H$16</c:f>
              <c:numCache>
                <c:formatCode>General</c:formatCode>
                <c:ptCount val="2"/>
                <c:pt idx="0">
                  <c:v>0.6</c:v>
                </c:pt>
                <c:pt idx="1">
                  <c:v>1.21</c:v>
                </c:pt>
              </c:numCache>
            </c:numRef>
          </c:xVal>
          <c:yVal>
            <c:numRef>
              <c:f>'Fig4'!$A$16:$C$16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'Fig4'!$Q$17</c:f>
              <c:strCache>
                <c:ptCount val="1"/>
                <c:pt idx="0">
                  <c:v>5 Lee 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'Fig4'!$G$17:$H$17</c:f>
              <c:numCache>
                <c:formatCode>General</c:formatCode>
                <c:ptCount val="2"/>
                <c:pt idx="0">
                  <c:v>0.34</c:v>
                </c:pt>
                <c:pt idx="1">
                  <c:v>3.2</c:v>
                </c:pt>
              </c:numCache>
            </c:numRef>
          </c:xVal>
          <c:yVal>
            <c:numRef>
              <c:f>'Fig4'!$A$17:$C$17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8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'Fig4'!$Q$18</c:f>
              <c:strCache>
                <c:ptCount val="1"/>
                <c:pt idx="0">
                  <c:v>5 Lee M,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15"/>
            <c:spPr>
              <a:noFill/>
              <a:ln w="9525">
                <a:noFill/>
              </a:ln>
            </c:spPr>
          </c:marker>
          <c:xVal>
            <c:numRef>
              <c:f>'Fig4'!$G$18:$H$18</c:f>
              <c:numCache>
                <c:formatCode>General</c:formatCode>
                <c:ptCount val="2"/>
                <c:pt idx="0">
                  <c:v>0.19</c:v>
                </c:pt>
                <c:pt idx="1">
                  <c:v>7.42</c:v>
                </c:pt>
              </c:numCache>
            </c:numRef>
          </c:xVal>
          <c:yVal>
            <c:numRef>
              <c:f>'Fig4'!$A$18:$C$18</c:f>
              <c:numCache>
                <c:formatCode>General</c:formatCode>
                <c:ptCount val="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'Fig4'!$Q$19</c:f>
              <c:strCache>
                <c:ptCount val="1"/>
                <c:pt idx="0">
                  <c:v>16 Yin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'Fig4'!$G$19:$H$19</c:f>
              <c:numCache>
                <c:formatCode>General</c:formatCode>
                <c:ptCount val="2"/>
                <c:pt idx="0">
                  <c:v>1.01</c:v>
                </c:pt>
                <c:pt idx="1">
                  <c:v>1.51</c:v>
                </c:pt>
              </c:numCache>
            </c:numRef>
          </c:xVal>
          <c:yVal>
            <c:numRef>
              <c:f>'Fig4'!$A$19:$C$19</c:f>
              <c:numCache>
                <c:formatCode>General</c:formatCode>
                <c:ptCount val="3"/>
                <c:pt idx="0">
                  <c:v>12</c:v>
                </c:pt>
                <c:pt idx="1">
                  <c:v>12</c:v>
                </c:pt>
                <c:pt idx="2">
                  <c:v>12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'Fig4'!$Q$20</c:f>
              <c:strCache>
                <c:ptCount val="1"/>
                <c:pt idx="0">
                  <c:v>22 He M,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'Fig4'!$G$20:$H$20</c:f>
              <c:numCache>
                <c:formatCode>General</c:formatCode>
                <c:ptCount val="2"/>
                <c:pt idx="0">
                  <c:v>0.86</c:v>
                </c:pt>
                <c:pt idx="1">
                  <c:v>5.39</c:v>
                </c:pt>
              </c:numCache>
            </c:numRef>
          </c:xVal>
          <c:yVal>
            <c:numRef>
              <c:f>'Fig4'!$A$20:$C$20</c:f>
              <c:numCache>
                <c:formatCode>General</c:formatCode>
                <c:ptCount val="3"/>
                <c:pt idx="0">
                  <c:v>17</c:v>
                </c:pt>
                <c:pt idx="1">
                  <c:v>17</c:v>
                </c:pt>
                <c:pt idx="2">
                  <c:v>17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'Fig4'!$Q$21</c:f>
              <c:strCache>
                <c:ptCount val="1"/>
                <c:pt idx="0">
                  <c:v>22 He 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'Fig4'!$G$21:$H$21</c:f>
              <c:numCache>
                <c:formatCode>General</c:formatCode>
                <c:ptCount val="2"/>
                <c:pt idx="0">
                  <c:v>0.69</c:v>
                </c:pt>
                <c:pt idx="1">
                  <c:v>15.82</c:v>
                </c:pt>
              </c:numCache>
            </c:numRef>
          </c:xVal>
          <c:yVal>
            <c:numRef>
              <c:f>'Fig4'!$A$21:$C$21</c:f>
              <c:numCache>
                <c:formatCode>General</c:formatCode>
                <c:ptCount val="3"/>
                <c:pt idx="0">
                  <c:v>19</c:v>
                </c:pt>
                <c:pt idx="1">
                  <c:v>19</c:v>
                </c:pt>
                <c:pt idx="2">
                  <c:v>19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'Fig4'!$Q$22</c:f>
              <c:strCache>
                <c:ptCount val="1"/>
                <c:pt idx="0">
                  <c:v>26 Hagstad M+F,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'Fig4'!$G$22:$H$22</c:f>
              <c:numCache>
                <c:formatCode>General</c:formatCode>
                <c:ptCount val="2"/>
                <c:pt idx="0">
                  <c:v>1.2</c:v>
                </c:pt>
                <c:pt idx="1">
                  <c:v>2.91</c:v>
                </c:pt>
              </c:numCache>
            </c:numRef>
          </c:xVal>
          <c:yVal>
            <c:numRef>
              <c:f>'Fig4'!$A$22:$C$22</c:f>
              <c:numCache>
                <c:formatCode>General</c:formatCode>
                <c:ptCount val="3"/>
                <c:pt idx="0">
                  <c:v>16</c:v>
                </c:pt>
                <c:pt idx="1">
                  <c:v>16</c:v>
                </c:pt>
                <c:pt idx="2">
                  <c:v>16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'Fig4'!$Q$23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'Fig4'!$G$23:$H$23</c:f>
              <c:numCache>
                <c:formatCode>General</c:formatCode>
                <c:ptCount val="2"/>
              </c:numCache>
            </c:numRef>
          </c:xVal>
          <c:yVal>
            <c:numRef>
              <c:f>'Fig4'!$A$23:$C$23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'Fig4'!$Q$24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'Fig4'!$G$24:$H$24</c:f>
              <c:numCache>
                <c:formatCode>General</c:formatCode>
                <c:ptCount val="2"/>
              </c:numCache>
            </c:numRef>
          </c:xVal>
          <c:yVal>
            <c:numRef>
              <c:f>'Fig4'!$A$24:$C$24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'Fig4'!$R$6</c:f>
              <c:strCache>
                <c:ptCount val="1"/>
                <c:pt idx="0">
                  <c:v>4 Krzyzanowski F,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'Fig4'!$F$6</c:f>
              <c:numCache>
                <c:formatCode>General</c:formatCode>
                <c:ptCount val="1"/>
                <c:pt idx="0">
                  <c:v>0.36</c:v>
                </c:pt>
              </c:numCache>
            </c:numRef>
          </c:xVal>
          <c:yVal>
            <c:numRef>
              <c:f>'Fig4'!$A$6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'Fig4'!$R$7</c:f>
              <c:strCache>
                <c:ptCount val="1"/>
                <c:pt idx="0">
                  <c:v>4 Krzyzanowski M, RR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'Fig4'!$F$7</c:f>
              <c:numCache>
                <c:formatCode>General</c:formatCode>
                <c:ptCount val="1"/>
                <c:pt idx="0">
                  <c:v>1.39</c:v>
                </c:pt>
              </c:numCache>
            </c:numRef>
          </c:xVal>
          <c:yVal>
            <c:numRef>
              <c:f>'Fig4'!$A$7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'Fig4'!$R$8</c:f>
              <c:strCache>
                <c:ptCount val="1"/>
                <c:pt idx="0">
                  <c:v>11 De Marco M+F, RR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'Fig4'!$F$8</c:f>
              <c:numCache>
                <c:formatCode>General</c:formatCode>
                <c:ptCount val="1"/>
                <c:pt idx="0">
                  <c:v>1.1399999999999999</c:v>
                </c:pt>
              </c:numCache>
            </c:numRef>
          </c:xVal>
          <c:yVal>
            <c:numRef>
              <c:f>'Fig4'!$A$8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'Fig4'!$R$9</c:f>
              <c:strCache>
                <c:ptCount val="1"/>
                <c:pt idx="0">
                  <c:v>12 Celli M+F, RR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'Fig4'!$F$9</c:f>
              <c:numCache>
                <c:formatCode>General</c:formatCode>
                <c:ptCount val="1"/>
                <c:pt idx="0">
                  <c:v>0.88</c:v>
                </c:pt>
              </c:numCache>
            </c:numRef>
          </c:xVal>
          <c:yVal>
            <c:numRef>
              <c:f>'Fig4'!$A$9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'Fig4'!$R$10</c:f>
              <c:strCache>
                <c:ptCount val="1"/>
                <c:pt idx="0">
                  <c:v>15 Xu M+F, RR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'Fig4'!$F$10</c:f>
              <c:numCache>
                <c:formatCode>General</c:formatCode>
                <c:ptCount val="1"/>
                <c:pt idx="0">
                  <c:v>0.95</c:v>
                </c:pt>
              </c:numCache>
            </c:numRef>
          </c:xVal>
          <c:yVal>
            <c:numRef>
              <c:f>'Fig4'!$A$10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'Fig4'!$R$11</c:f>
              <c:strCache>
                <c:ptCount val="1"/>
                <c:pt idx="0">
                  <c:v>17 Zhou M+F, RR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'Fig4'!$F$11</c:f>
              <c:numCache>
                <c:formatCode>General</c:formatCode>
                <c:ptCount val="1"/>
                <c:pt idx="0">
                  <c:v>1.34</c:v>
                </c:pt>
              </c:numCache>
            </c:numRef>
          </c:xVal>
          <c:yVal>
            <c:numRef>
              <c:f>'Fig4'!$A$11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'Fig4'!$R$12</c:f>
              <c:strCache>
                <c:ptCount val="1"/>
                <c:pt idx="0">
                  <c:v>18 Wu F, RR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'Fig4'!$F$12</c:f>
              <c:numCache>
                <c:formatCode>General</c:formatCode>
                <c:ptCount val="1"/>
                <c:pt idx="0">
                  <c:v>2.2000000000000002</c:v>
                </c:pt>
              </c:numCache>
            </c:numRef>
          </c:xVal>
          <c:yVal>
            <c:numRef>
              <c:f>'Fig4'!$A$12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'Fig4'!$R$13</c:f>
              <c:strCache>
                <c:ptCount val="1"/>
                <c:pt idx="0">
                  <c:v>19 Jordan M+F, RR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square"/>
            <c:size val="1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'Fig4'!$F$13</c:f>
              <c:numCache>
                <c:formatCode>General</c:formatCode>
                <c:ptCount val="1"/>
                <c:pt idx="0">
                  <c:v>1.1100000000000001</c:v>
                </c:pt>
              </c:numCache>
            </c:numRef>
          </c:xVal>
          <c:yVal>
            <c:numRef>
              <c:f>'Fig4'!$A$13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'Fig4'!$R$14</c:f>
              <c:strCache>
                <c:ptCount val="1"/>
                <c:pt idx="0">
                  <c:v>21 Chen M+F, RR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'Fig4'!$F$14</c:f>
              <c:numCache>
                <c:formatCode>General</c:formatCode>
                <c:ptCount val="1"/>
                <c:pt idx="0">
                  <c:v>1.82</c:v>
                </c:pt>
              </c:numCache>
            </c:numRef>
          </c:xVal>
          <c:yVal>
            <c:numRef>
              <c:f>'Fig4'!$A$14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'Fig4'!$R$15</c:f>
              <c:strCache>
                <c:ptCount val="1"/>
                <c:pt idx="0">
                  <c:v>25 Eze M+F, RR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'Fig4'!$F$15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'Fig4'!$A$15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</c:ser>
        <c:ser>
          <c:idx val="29"/>
          <c:order val="29"/>
          <c:tx>
            <c:strRef>
              <c:f>'Fig4'!$R$16</c:f>
              <c:strCache>
                <c:ptCount val="1"/>
                <c:pt idx="0">
                  <c:v>27 Kim M+F, RR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'Fig4'!$F$16</c:f>
              <c:numCache>
                <c:formatCode>General</c:formatCode>
                <c:ptCount val="1"/>
                <c:pt idx="0">
                  <c:v>0.85</c:v>
                </c:pt>
              </c:numCache>
            </c:numRef>
          </c:xVal>
          <c:yVal>
            <c:numRef>
              <c:f>'Fig4'!$A$16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30"/>
          <c:order val="30"/>
          <c:tx>
            <c:strRef>
              <c:f>'Fig4'!$R$17</c:f>
              <c:strCache>
                <c:ptCount val="1"/>
                <c:pt idx="0">
                  <c:v>5 Lee F, RR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'Fig4'!$F$17</c:f>
              <c:numCache>
                <c:formatCode>General</c:formatCode>
                <c:ptCount val="1"/>
                <c:pt idx="0">
                  <c:v>1.04</c:v>
                </c:pt>
              </c:numCache>
            </c:numRef>
          </c:xVal>
          <c:yVal>
            <c:numRef>
              <c:f>'Fig4'!$A$17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</c:ser>
        <c:ser>
          <c:idx val="31"/>
          <c:order val="31"/>
          <c:tx>
            <c:strRef>
              <c:f>'Fig4'!$R$18</c:f>
              <c:strCache>
                <c:ptCount val="1"/>
                <c:pt idx="0">
                  <c:v>5 Lee M,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'Fig4'!$F$18</c:f>
              <c:numCache>
                <c:formatCode>General</c:formatCode>
                <c:ptCount val="1"/>
                <c:pt idx="0">
                  <c:v>1.18</c:v>
                </c:pt>
              </c:numCache>
            </c:numRef>
          </c:xVal>
          <c:yVal>
            <c:numRef>
              <c:f>'Fig4'!$A$18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</c:ser>
        <c:ser>
          <c:idx val="32"/>
          <c:order val="32"/>
          <c:tx>
            <c:strRef>
              <c:f>'Fig4'!$R$19</c:f>
              <c:strCache>
                <c:ptCount val="1"/>
                <c:pt idx="0">
                  <c:v>16 Yin M+F, RR</c:v>
                </c:pt>
              </c:strCache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'Fig4'!$F$19</c:f>
              <c:numCache>
                <c:formatCode>General</c:formatCode>
                <c:ptCount val="1"/>
                <c:pt idx="0">
                  <c:v>1.24</c:v>
                </c:pt>
              </c:numCache>
            </c:numRef>
          </c:xVal>
          <c:yVal>
            <c:numRef>
              <c:f>'Fig4'!$A$19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smooth val="0"/>
        </c:ser>
        <c:ser>
          <c:idx val="33"/>
          <c:order val="33"/>
          <c:tx>
            <c:strRef>
              <c:f>'Fig4'!$R$20</c:f>
              <c:strCache>
                <c:ptCount val="1"/>
                <c:pt idx="0">
                  <c:v>22 He M, RR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'Fig4'!$F$20</c:f>
              <c:numCache>
                <c:formatCode>General</c:formatCode>
                <c:ptCount val="1"/>
                <c:pt idx="0">
                  <c:v>2.15</c:v>
                </c:pt>
              </c:numCache>
            </c:numRef>
          </c:xVal>
          <c:yVal>
            <c:numRef>
              <c:f>'Fig4'!$A$20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smooth val="0"/>
        </c:ser>
        <c:ser>
          <c:idx val="34"/>
          <c:order val="34"/>
          <c:tx>
            <c:strRef>
              <c:f>'Fig4'!$R$21</c:f>
              <c:strCache>
                <c:ptCount val="1"/>
                <c:pt idx="0">
                  <c:v>22 He F, RR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'Fig4'!$F$21</c:f>
              <c:numCache>
                <c:formatCode>General</c:formatCode>
                <c:ptCount val="1"/>
                <c:pt idx="0">
                  <c:v>3.31</c:v>
                </c:pt>
              </c:numCache>
            </c:numRef>
          </c:xVal>
          <c:yVal>
            <c:numRef>
              <c:f>'Fig4'!$A$21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smooth val="0"/>
        </c:ser>
        <c:ser>
          <c:idx val="35"/>
          <c:order val="35"/>
          <c:tx>
            <c:strRef>
              <c:f>'Fig4'!$R$22</c:f>
              <c:strCache>
                <c:ptCount val="1"/>
                <c:pt idx="0">
                  <c:v>26 Hagstad M+F, RR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'Fig4'!$F$22</c:f>
              <c:numCache>
                <c:formatCode>General</c:formatCode>
                <c:ptCount val="1"/>
                <c:pt idx="0">
                  <c:v>1.87</c:v>
                </c:pt>
              </c:numCache>
            </c:numRef>
          </c:xVal>
          <c:yVal>
            <c:numRef>
              <c:f>'Fig4'!$A$22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smooth val="0"/>
        </c:ser>
        <c:ser>
          <c:idx val="36"/>
          <c:order val="36"/>
          <c:tx>
            <c:strRef>
              <c:f>'Fig4'!$R$23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'Fig4'!$F$23</c:f>
              <c:numCache>
                <c:formatCode>General</c:formatCode>
                <c:ptCount val="1"/>
              </c:numCache>
            </c:numRef>
          </c:xVal>
          <c:yVal>
            <c:numRef>
              <c:f>'Fig4'!$A$23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7"/>
          <c:order val="37"/>
          <c:tx>
            <c:strRef>
              <c:f>'Fig4'!$R$24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'Fig4'!$F$24</c:f>
              <c:numCache>
                <c:formatCode>General</c:formatCode>
                <c:ptCount val="1"/>
              </c:numCache>
            </c:numRef>
          </c:xVal>
          <c:yVal>
            <c:numRef>
              <c:f>'Fig4'!$A$24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8"/>
          <c:order val="38"/>
          <c:tx>
            <c:strRef>
              <c:f>'Fig4'!$E$6</c:f>
              <c:strCache>
                <c:ptCount val="1"/>
                <c:pt idx="0">
                  <c:v>4 Krzyzanowski F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'Fig4'!$A$6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39"/>
          <c:order val="39"/>
          <c:tx>
            <c:strRef>
              <c:f>'Fig4'!$E$7</c:f>
              <c:strCache>
                <c:ptCount val="1"/>
                <c:pt idx="0">
                  <c:v>4 Krzyzanowski M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'Fig4'!$A$7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smooth val="0"/>
        </c:ser>
        <c:ser>
          <c:idx val="40"/>
          <c:order val="40"/>
          <c:tx>
            <c:strRef>
              <c:f>'Fig4'!$E$8</c:f>
              <c:strCache>
                <c:ptCount val="1"/>
                <c:pt idx="0">
                  <c:v>11 De Marco M+F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633851468048358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'Fig4'!$A$8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smooth val="0"/>
        </c:ser>
        <c:ser>
          <c:idx val="41"/>
          <c:order val="41"/>
          <c:tx>
            <c:strRef>
              <c:f>'Fig4'!$E$9</c:f>
              <c:strCache>
                <c:ptCount val="1"/>
                <c:pt idx="0">
                  <c:v>12 Celli M+F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'Fig4'!$A$9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42"/>
          <c:order val="42"/>
          <c:tx>
            <c:strRef>
              <c:f>'Fig4'!$E$10</c:f>
              <c:strCache>
                <c:ptCount val="1"/>
                <c:pt idx="0">
                  <c:v>15 Xu M+F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'Fig4'!$D$10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'Fig4'!$A$10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ser>
          <c:idx val="43"/>
          <c:order val="43"/>
          <c:tx>
            <c:strRef>
              <c:f>'Fig4'!$E$11</c:f>
              <c:strCache>
                <c:ptCount val="1"/>
                <c:pt idx="0">
                  <c:v>17 Zhou M+F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9.2591522967418133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'Fig4'!$D$11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'Fig4'!$A$11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</c:ser>
        <c:ser>
          <c:idx val="44"/>
          <c:order val="44"/>
          <c:tx>
            <c:strRef>
              <c:f>'Fig4'!$E$12</c:f>
              <c:strCache>
                <c:ptCount val="1"/>
                <c:pt idx="0">
                  <c:v>18 Wu F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3816925734024179E-3"/>
                  <c:y val="-9.2591522967418133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'Fig4'!$D$12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</c:ser>
        <c:ser>
          <c:idx val="45"/>
          <c:order val="45"/>
          <c:tx>
            <c:strRef>
              <c:f>'Fig4'!$E$13</c:f>
              <c:strCache>
                <c:ptCount val="1"/>
                <c:pt idx="0">
                  <c:v>19 Jordan M+F</c:v>
                </c:pt>
              </c:strCache>
            </c:strRef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633851468048358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'Fig4'!$D$13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'Fig4'!$A$13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</c:ser>
        <c:ser>
          <c:idx val="46"/>
          <c:order val="46"/>
          <c:tx>
            <c:strRef>
              <c:f>'Fig4'!$E$14</c:f>
              <c:strCache>
                <c:ptCount val="1"/>
                <c:pt idx="0">
                  <c:v>21 Chen M+F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'Fig4'!$D$14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'Fig4'!$A$14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smooth val="0"/>
        </c:ser>
        <c:ser>
          <c:idx val="47"/>
          <c:order val="47"/>
          <c:tx>
            <c:strRef>
              <c:f>'Fig4'!$E$15</c:f>
              <c:strCache>
                <c:ptCount val="1"/>
                <c:pt idx="0">
                  <c:v>25 Eze M+F</c:v>
                </c:pt>
              </c:strCache>
            </c:strRef>
          </c:tx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'Fig4'!$D$15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'Fig4'!$A$15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</c:ser>
        <c:ser>
          <c:idx val="48"/>
          <c:order val="48"/>
          <c:tx>
            <c:strRef>
              <c:f>'Fig4'!$E$16</c:f>
              <c:strCache>
                <c:ptCount val="1"/>
                <c:pt idx="0">
                  <c:v>27 Kim M+F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326844723830013E-18"/>
                  <c:y val="-3.677324425355944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'Fig4'!$D$16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'Fig4'!$A$16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49"/>
          <c:order val="49"/>
          <c:tx>
            <c:strRef>
              <c:f>'Fig4'!$E$17</c:f>
              <c:strCache>
                <c:ptCount val="1"/>
                <c:pt idx="0">
                  <c:v>5 Lee F</c:v>
                </c:pt>
              </c:strCache>
            </c:strRef>
          </c:tx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'Fig4'!$D$17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'Fig4'!$A$17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</c:ser>
        <c:ser>
          <c:idx val="50"/>
          <c:order val="50"/>
          <c:tx>
            <c:strRef>
              <c:f>'Fig4'!$E$18</c:f>
              <c:strCache>
                <c:ptCount val="1"/>
                <c:pt idx="0">
                  <c:v>5 Lee M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'Fig4'!$D$18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'Fig4'!$A$18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</c:ser>
        <c:ser>
          <c:idx val="51"/>
          <c:order val="51"/>
          <c:tx>
            <c:strRef>
              <c:f>'Fig4'!$E$19</c:f>
              <c:strCache>
                <c:ptCount val="1"/>
                <c:pt idx="0">
                  <c:v>16 Yin M+F</c:v>
                </c:pt>
              </c:strCache>
            </c:strRef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1450777202072537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'Fig4'!$D$19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'Fig4'!$A$19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smooth val="0"/>
        </c:ser>
        <c:ser>
          <c:idx val="52"/>
          <c:order val="52"/>
          <c:tx>
            <c:strRef>
              <c:f>'Fig4'!$E$20</c:f>
              <c:strCache>
                <c:ptCount val="1"/>
                <c:pt idx="0">
                  <c:v>22 He M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'Fig4'!$D$20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'Fig4'!$A$20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smooth val="0"/>
        </c:ser>
        <c:ser>
          <c:idx val="53"/>
          <c:order val="53"/>
          <c:tx>
            <c:strRef>
              <c:f>'Fig4'!$E$21</c:f>
              <c:strCache>
                <c:ptCount val="1"/>
                <c:pt idx="0">
                  <c:v>22 He F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'Fig4'!$D$21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'Fig4'!$A$21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smooth val="0"/>
        </c:ser>
        <c:ser>
          <c:idx val="54"/>
          <c:order val="54"/>
          <c:tx>
            <c:strRef>
              <c:f>'Fig4'!$E$22</c:f>
              <c:strCache>
                <c:ptCount val="1"/>
                <c:pt idx="0">
                  <c:v>26 Hagstad M+F</c:v>
                </c:pt>
              </c:strCache>
            </c:strRef>
          </c:tx>
          <c:spPr>
            <a:ln w="12700">
              <a:solidFill>
                <a:srgbClr val="CCCC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'Fig4'!$D$22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'Fig4'!$A$22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smooth val="0"/>
        </c:ser>
        <c:ser>
          <c:idx val="55"/>
          <c:order val="55"/>
          <c:tx>
            <c:strRef>
              <c:f>'Fig4'!$E$23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'Fig4'!$D$23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'Fig4'!$A$23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6"/>
          <c:order val="56"/>
          <c:tx>
            <c:strRef>
              <c:f>'Fig4'!$E$24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'Fig4'!$D$24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'Fig4'!$A$24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7"/>
          <c:order val="57"/>
          <c:tx>
            <c:strRef>
              <c:f>'Fig4'!$Q$52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'Fig4'!$G$52:$H$52</c:f>
              <c:numCache>
                <c:formatCode>0.00</c:formatCode>
                <c:ptCount val="2"/>
              </c:numCache>
            </c:numRef>
          </c:xVal>
          <c:yVal>
            <c:numRef>
              <c:f>'Fig4'!$A$52:$C$52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58"/>
          <c:order val="58"/>
          <c:tx>
            <c:strRef>
              <c:f>'Fig4'!$Q$53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'Fig4'!$G$53:$H$53</c:f>
              <c:numCache>
                <c:formatCode>0.00</c:formatCode>
                <c:ptCount val="2"/>
              </c:numCache>
            </c:numRef>
          </c:xVal>
          <c:yVal>
            <c:numRef>
              <c:f>'Fig4'!$A$53:$C$53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59"/>
          <c:order val="59"/>
          <c:tx>
            <c:strRef>
              <c:f>'Fig4'!$Q$54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'Fig4'!$G$54:$H$54</c:f>
              <c:numCache>
                <c:formatCode>0.00</c:formatCode>
                <c:ptCount val="2"/>
              </c:numCache>
            </c:numRef>
          </c:xVal>
          <c:yVal>
            <c:numRef>
              <c:f>'Fig4'!$A$54:$C$54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0"/>
          <c:order val="60"/>
          <c:tx>
            <c:strRef>
              <c:f>'Fig4'!$Q$56</c:f>
              <c:strCache>
                <c:ptCount val="1"/>
                <c:pt idx="0">
                  <c:v>Study No., Author, Sex,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'Fig4'!$G$56:$H$56</c:f>
              <c:numCache>
                <c:formatCode>0.00</c:formatCode>
                <c:ptCount val="2"/>
              </c:numCache>
            </c:numRef>
          </c:xVal>
          <c:yVal>
            <c:numRef>
              <c:f>'Fig4'!$A$56:$C$56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</c:ser>
        <c:ser>
          <c:idx val="61"/>
          <c:order val="61"/>
          <c:tx>
            <c:strRef>
              <c:f>'Fig4'!$Q$57</c:f>
              <c:strCache>
                <c:ptCount val="1"/>
                <c:pt idx="0">
                  <c:v>North America,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'Fig4'!$G$57:$H$57</c:f>
              <c:numCache>
                <c:formatCode>0.00</c:formatCode>
                <c:ptCount val="2"/>
              </c:numCache>
            </c:numRef>
          </c:xVal>
          <c:yVal>
            <c:numRef>
              <c:f>'Fig4'!$A$57:$C$57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80"/>
          <c:order val="62"/>
          <c:tx>
            <c:strRef>
              <c:f>'Fig4'!$Q$58</c:f>
              <c:strCache>
                <c:ptCount val="1"/>
                <c:pt idx="0">
                  <c:v>Asia,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'Fig4'!$G$58:$H$58</c:f>
              <c:numCache>
                <c:formatCode>0.00</c:formatCode>
                <c:ptCount val="2"/>
              </c:numCache>
            </c:numRef>
          </c:xVal>
          <c:yVal>
            <c:numRef>
              <c:f>'Fig4'!$A$58:$C$58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2"/>
          <c:order val="63"/>
          <c:tx>
            <c:strRef>
              <c:f>'Fig4'!$Q$59</c:f>
              <c:strCache>
                <c:ptCount val="1"/>
                <c:pt idx="0">
                  <c:v>Europe,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'Fig4'!$G$59:$H$59</c:f>
              <c:numCache>
                <c:formatCode>0.00</c:formatCode>
                <c:ptCount val="2"/>
              </c:numCache>
            </c:numRef>
          </c:xVal>
          <c:yVal>
            <c:numRef>
              <c:f>'Fig4'!$A$59:$C$59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3"/>
          <c:order val="64"/>
          <c:tx>
            <c:strRef>
              <c:f>'Fig4'!$Q$61</c:f>
              <c:strCache>
                <c:ptCount val="1"/>
                <c:pt idx="0">
                  <c:v>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'Fig4'!$G$61:$H$61</c:f>
              <c:numCache>
                <c:formatCode>0.00</c:formatCode>
                <c:ptCount val="2"/>
                <c:pt idx="0">
                  <c:v>1.0342925834498082</c:v>
                </c:pt>
                <c:pt idx="1">
                  <c:v>1.3908997747393976</c:v>
                </c:pt>
              </c:numCache>
            </c:numRef>
          </c:xVal>
          <c:yVal>
            <c:numRef>
              <c:f>'Fig4'!$A$61:$C$61</c:f>
              <c:numCache>
                <c:formatCode>General</c:formatCode>
                <c:ptCount val="3"/>
                <c:pt idx="0">
                  <c:v>21.3</c:v>
                </c:pt>
                <c:pt idx="1">
                  <c:v>21.3</c:v>
                </c:pt>
                <c:pt idx="2">
                  <c:v>21.3</c:v>
                </c:pt>
              </c:numCache>
            </c:numRef>
          </c:yVal>
          <c:smooth val="0"/>
        </c:ser>
        <c:ser>
          <c:idx val="79"/>
          <c:order val="65"/>
          <c:tx>
            <c:strRef>
              <c:f>'Fig4'!$R$52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square"/>
            <c:size val="1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'Fig4'!$F$52</c:f>
              <c:numCache>
                <c:formatCode>0.00</c:formatCode>
                <c:ptCount val="1"/>
              </c:numCache>
            </c:numRef>
          </c:xVal>
          <c:yVal>
            <c:numRef>
              <c:f>'Fig4'!$A$52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4"/>
          <c:order val="66"/>
          <c:tx>
            <c:strRef>
              <c:f>'Fig4'!$R$53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'Fig4'!$F$53</c:f>
              <c:numCache>
                <c:formatCode>0.00</c:formatCode>
                <c:ptCount val="1"/>
              </c:numCache>
            </c:numRef>
          </c:xVal>
          <c:yVal>
            <c:numRef>
              <c:f>'Fig4'!$A$53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5"/>
          <c:order val="67"/>
          <c:tx>
            <c:strRef>
              <c:f>'Fig4'!$R$54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'Fig4'!$F$54</c:f>
              <c:numCache>
                <c:formatCode>0.00</c:formatCode>
                <c:ptCount val="1"/>
              </c:numCache>
            </c:numRef>
          </c:xVal>
          <c:yVal>
            <c:numRef>
              <c:f>'Fig4'!$A$54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6"/>
          <c:order val="68"/>
          <c:tx>
            <c:strRef>
              <c:f>'Fig4'!$R$56</c:f>
              <c:strCache>
                <c:ptCount val="1"/>
                <c:pt idx="0">
                  <c:v>Study No., Author, Sex, RR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'Fig4'!$F$56</c:f>
              <c:numCache>
                <c:formatCode>0.00</c:formatCode>
                <c:ptCount val="1"/>
              </c:numCache>
            </c:numRef>
          </c:xVal>
          <c:yVal>
            <c:numRef>
              <c:f>'Fig4'!$A$56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67"/>
          <c:order val="69"/>
          <c:tx>
            <c:strRef>
              <c:f>'Fig4'!$R$57</c:f>
              <c:strCache>
                <c:ptCount val="1"/>
                <c:pt idx="0">
                  <c:v>North America, RR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'Fig4'!$F$57</c:f>
              <c:numCache>
                <c:formatCode>0.00</c:formatCode>
                <c:ptCount val="1"/>
              </c:numCache>
            </c:numRef>
          </c:xVal>
          <c:yVal>
            <c:numRef>
              <c:f>'Fig4'!$A$57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8"/>
          <c:order val="70"/>
          <c:tx>
            <c:strRef>
              <c:f>'Fig4'!$R$58</c:f>
              <c:strCache>
                <c:ptCount val="1"/>
                <c:pt idx="0">
                  <c:v>Asia,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'Fig4'!$F$58</c:f>
              <c:numCache>
                <c:formatCode>0.00</c:formatCode>
                <c:ptCount val="1"/>
              </c:numCache>
            </c:numRef>
          </c:xVal>
          <c:yVal>
            <c:numRef>
              <c:f>'Fig4'!$A$58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9"/>
          <c:order val="71"/>
          <c:tx>
            <c:strRef>
              <c:f>'Fig4'!$R$59</c:f>
              <c:strCache>
                <c:ptCount val="1"/>
                <c:pt idx="0">
                  <c:v>Europe, RR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'Fig4'!$F$59</c:f>
              <c:numCache>
                <c:formatCode>0.00</c:formatCode>
                <c:ptCount val="1"/>
              </c:numCache>
            </c:numRef>
          </c:xVal>
          <c:yVal>
            <c:numRef>
              <c:f>'Fig4'!$A$59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0"/>
          <c:order val="72"/>
          <c:tx>
            <c:strRef>
              <c:f>'Fig4'!$R$61</c:f>
              <c:strCache>
                <c:ptCount val="1"/>
                <c:pt idx="0">
                  <c:v>Total, RR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square"/>
            <c:size val="1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'Fig4'!$F$61</c:f>
              <c:numCache>
                <c:formatCode>0.00</c:formatCode>
                <c:ptCount val="1"/>
                <c:pt idx="0">
                  <c:v>1.1994154081613959</c:v>
                </c:pt>
              </c:numCache>
            </c:numRef>
          </c:xVal>
          <c:yVal>
            <c:numRef>
              <c:f>'Fig4'!$A$61</c:f>
              <c:numCache>
                <c:formatCode>General</c:formatCode>
                <c:ptCount val="1"/>
                <c:pt idx="0">
                  <c:v>21.3</c:v>
                </c:pt>
              </c:numCache>
            </c:numRef>
          </c:yVal>
          <c:smooth val="0"/>
        </c:ser>
        <c:ser>
          <c:idx val="71"/>
          <c:order val="73"/>
          <c:tx>
            <c:strRef>
              <c:f>'Fig4'!$E$52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'Fig4'!$D$52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'Fig4'!$A$52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2"/>
          <c:order val="74"/>
          <c:tx>
            <c:strRef>
              <c:f>'Fig4'!$E$53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33CCCC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'Fig4'!$D$53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'Fig4'!$A$53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3"/>
          <c:order val="75"/>
          <c:tx>
            <c:strRef>
              <c:f>'Fig4'!$E$54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99CC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'Fig4'!$D$54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'Fig4'!$A$54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4"/>
          <c:order val="76"/>
          <c:tx>
            <c:strRef>
              <c:f>'Fig4'!$E$56</c:f>
              <c:strCache>
                <c:ptCount val="1"/>
                <c:pt idx="0">
                  <c:v>Study No., Author, Sex</c:v>
                </c:pt>
              </c:strCache>
            </c:strRef>
          </c:tx>
          <c:spPr>
            <a:ln w="12700">
              <a:solidFill>
                <a:srgbClr val="FFCC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336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'Fig4'!$D$56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75"/>
          <c:order val="77"/>
          <c:tx>
            <c:strRef>
              <c:f>'Fig4'!$E$57</c:f>
              <c:strCache>
                <c:ptCount val="1"/>
                <c:pt idx="0">
                  <c:v>North America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'Fig4'!$D$57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'Fig4'!$A$57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6"/>
          <c:order val="78"/>
          <c:tx>
            <c:strRef>
              <c:f>'Fig4'!$E$58</c:f>
              <c:strCache>
                <c:ptCount val="1"/>
                <c:pt idx="0">
                  <c:v>Asia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'Fig4'!$D$58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'Fig4'!$A$58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7"/>
          <c:order val="79"/>
          <c:tx>
            <c:strRef>
              <c:f>'Fig4'!$E$59</c:f>
              <c:strCache>
                <c:ptCount val="1"/>
                <c:pt idx="0">
                  <c:v>Europe</c:v>
                </c:pt>
              </c:strCache>
            </c:strRef>
          </c:tx>
          <c:spPr>
            <a:ln w="12700">
              <a:solidFill>
                <a:srgbClr val="666699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'Fig4'!$D$59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'Fig4'!$A$59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8"/>
          <c:order val="80"/>
          <c:tx>
            <c:strRef>
              <c:f>'Fig4'!$E$61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96969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'Fig4'!$D$61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'Fig4'!$A$61</c:f>
              <c:numCache>
                <c:formatCode>General</c:formatCode>
                <c:ptCount val="1"/>
                <c:pt idx="0">
                  <c:v>21.3</c:v>
                </c:pt>
              </c:numCache>
            </c:numRef>
          </c:yVal>
          <c:smooth val="0"/>
        </c:ser>
        <c:ser>
          <c:idx val="81"/>
          <c:order val="81"/>
          <c:tx>
            <c:strRef>
              <c:f>'Fig4'!$K$6</c:f>
              <c:strCache>
                <c:ptCount val="1"/>
                <c:pt idx="0">
                  <c:v>0.36 (0.15 - 0.86)</c:v>
                </c:pt>
              </c:strCache>
            </c:strRef>
          </c:tx>
          <c:spPr>
            <a:ln w="12700">
              <a:solidFill>
                <a:srgbClr val="00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'Fig4'!$A$6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82"/>
          <c:order val="82"/>
          <c:tx>
            <c:strRef>
              <c:f>'Fig4'!$K$7</c:f>
              <c:strCache>
                <c:ptCount val="1"/>
                <c:pt idx="0">
                  <c:v>1.39 (0.26 - 7.40)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'Fig4'!$A$7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smooth val="0"/>
        </c:ser>
        <c:ser>
          <c:idx val="83"/>
          <c:order val="83"/>
          <c:tx>
            <c:strRef>
              <c:f>'Fig4'!$K$8</c:f>
              <c:strCache>
                <c:ptCount val="1"/>
                <c:pt idx="0">
                  <c:v>1.14 (0.74 - 1.77)</c:v>
                </c:pt>
              </c:strCache>
            </c:strRef>
          </c:tx>
          <c:spPr>
            <a:ln w="12700">
              <a:solidFill>
                <a:srgbClr val="99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'Fig4'!$A$8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smooth val="0"/>
        </c:ser>
        <c:ser>
          <c:idx val="84"/>
          <c:order val="84"/>
          <c:tx>
            <c:strRef>
              <c:f>'Fig4'!$K$9</c:f>
              <c:strCache>
                <c:ptCount val="1"/>
                <c:pt idx="0">
                  <c:v>0.88 (0.57 - 1.36)</c:v>
                </c:pt>
              </c:strCache>
            </c:strRef>
          </c:tx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'Fig4'!$A$9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85"/>
          <c:order val="85"/>
          <c:tx>
            <c:strRef>
              <c:f>'Fig4'!$K$10</c:f>
              <c:strCache>
                <c:ptCount val="1"/>
                <c:pt idx="0">
                  <c:v>0.95 (0.79 - 1.16)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'Fig4'!$J$10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'Fig4'!$A$10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</c:ser>
        <c:ser>
          <c:idx val="86"/>
          <c:order val="86"/>
          <c:tx>
            <c:strRef>
              <c:f>'Fig4'!$K$11</c:f>
              <c:strCache>
                <c:ptCount val="1"/>
                <c:pt idx="0">
                  <c:v>1.34 (1.08 - 1.65)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'Fig4'!$J$11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'Fig4'!$A$11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</c:ser>
        <c:ser>
          <c:idx val="87"/>
          <c:order val="87"/>
          <c:tx>
            <c:strRef>
              <c:f>'Fig4'!$K$12</c:f>
              <c:strCache>
                <c:ptCount val="1"/>
                <c:pt idx="0">
                  <c:v>2.20 (1.39 - 3.49)</c:v>
                </c:pt>
              </c:strCache>
            </c:strRef>
          </c:tx>
          <c:spPr>
            <a:ln w="12700">
              <a:solidFill>
                <a:srgbClr val="FF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'Fig4'!$J$12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</c:ser>
        <c:ser>
          <c:idx val="88"/>
          <c:order val="88"/>
          <c:tx>
            <c:strRef>
              <c:f>'Fig4'!$K$13</c:f>
              <c:strCache>
                <c:ptCount val="1"/>
                <c:pt idx="0">
                  <c:v>1.11 (0.95 - 1.30)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'Fig4'!$J$13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'Fig4'!$A$13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</c:ser>
        <c:ser>
          <c:idx val="89"/>
          <c:order val="89"/>
          <c:tx>
            <c:strRef>
              <c:f>'Fig4'!$K$14</c:f>
              <c:strCache>
                <c:ptCount val="1"/>
                <c:pt idx="0">
                  <c:v>1.82 (1.30 - 2.54)</c:v>
                </c:pt>
              </c:strCache>
            </c:strRef>
          </c:tx>
          <c:spPr>
            <a:ln w="12700">
              <a:solidFill>
                <a:srgbClr val="00FF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'Fig4'!$J$14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'Fig4'!$A$14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smooth val="0"/>
        </c:ser>
        <c:ser>
          <c:idx val="90"/>
          <c:order val="90"/>
          <c:tx>
            <c:strRef>
              <c:f>'Fig4'!$K$15</c:f>
              <c:strCache>
                <c:ptCount val="1"/>
                <c:pt idx="0">
                  <c:v>1.00 (0.81 - 1.24)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'Fig4'!$J$15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'Fig4'!$A$15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</c:ser>
        <c:ser>
          <c:idx val="91"/>
          <c:order val="91"/>
          <c:tx>
            <c:strRef>
              <c:f>'Fig4'!$K$16</c:f>
              <c:strCache>
                <c:ptCount val="1"/>
                <c:pt idx="0">
                  <c:v>0.85 (0.60 - 1.21)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'Fig4'!$J$16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'Fig4'!$A$16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92"/>
          <c:order val="92"/>
          <c:tx>
            <c:strRef>
              <c:f>'Fig4'!$K$17</c:f>
              <c:strCache>
                <c:ptCount val="1"/>
                <c:pt idx="0">
                  <c:v>1.04 (0.34 - 3.20)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'Fig4'!$J$17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'Fig4'!$A$17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</c:ser>
        <c:ser>
          <c:idx val="93"/>
          <c:order val="93"/>
          <c:tx>
            <c:strRef>
              <c:f>'Fig4'!$K$18</c:f>
              <c:strCache>
                <c:ptCount val="1"/>
                <c:pt idx="0">
                  <c:v>1.18 (0.19 - 7.42)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'Fig4'!$J$18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'Fig4'!$A$18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</c:ser>
        <c:ser>
          <c:idx val="94"/>
          <c:order val="94"/>
          <c:tx>
            <c:strRef>
              <c:f>'Fig4'!$K$19</c:f>
              <c:strCache>
                <c:ptCount val="1"/>
                <c:pt idx="0">
                  <c:v>1.24 (1.01 - 1.51)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'Fig4'!$J$19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'Fig4'!$A$19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smooth val="0"/>
        </c:ser>
        <c:ser>
          <c:idx val="95"/>
          <c:order val="95"/>
          <c:tx>
            <c:strRef>
              <c:f>'Fig4'!$K$20</c:f>
              <c:strCache>
                <c:ptCount val="1"/>
                <c:pt idx="0">
                  <c:v>2.15 (0.86 - 5.39)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'Fig4'!$A$20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smooth val="0"/>
        </c:ser>
        <c:ser>
          <c:idx val="96"/>
          <c:order val="96"/>
          <c:tx>
            <c:strRef>
              <c:f>'Fig4'!$K$21</c:f>
              <c:strCache>
                <c:ptCount val="1"/>
                <c:pt idx="0">
                  <c:v>3.31 (0.69 - 15.82)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'Fig4'!$J$21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'Fig4'!$A$21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smooth val="0"/>
        </c:ser>
        <c:ser>
          <c:idx val="97"/>
          <c:order val="97"/>
          <c:tx>
            <c:strRef>
              <c:f>'Fig4'!$K$22</c:f>
              <c:strCache>
                <c:ptCount val="1"/>
                <c:pt idx="0">
                  <c:v>1.87 (1.20 - 2.91)</c:v>
                </c:pt>
              </c:strCache>
            </c:strRef>
          </c:tx>
          <c:spPr>
            <a:ln w="12700">
              <a:solidFill>
                <a:srgbClr val="808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'Fig4'!$J$22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'Fig4'!$A$22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smooth val="0"/>
        </c:ser>
        <c:ser>
          <c:idx val="98"/>
          <c:order val="98"/>
          <c:tx>
            <c:strRef>
              <c:f>'Fig4'!$K$23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'Fig4'!$J$23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'Fig4'!$A$23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9"/>
          <c:order val="99"/>
          <c:tx>
            <c:strRef>
              <c:f>'Fig4'!$K$24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'Fig4'!$J$24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'Fig4'!$A$24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0"/>
          <c:order val="100"/>
          <c:tx>
            <c:strRef>
              <c:f>'Fig4'!$K$52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C0C0C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'Fig4'!$J$52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'Fig4'!$A$52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1"/>
          <c:order val="101"/>
          <c:tx>
            <c:strRef>
              <c:f>'Fig4'!$K$53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80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'Fig4'!$J$53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'Fig4'!$A$53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2"/>
          <c:order val="102"/>
          <c:tx>
            <c:strRef>
              <c:f>'Fig4'!$K$54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9999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'Fig4'!$J$54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'Fig4'!$A$54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3"/>
          <c:order val="103"/>
          <c:tx>
            <c:strRef>
              <c:f>'Fig4'!$K$56</c:f>
              <c:strCache>
                <c:ptCount val="1"/>
                <c:pt idx="0">
                  <c:v>  OR   (95% CI)</c:v>
                </c:pt>
              </c:strCache>
            </c:strRef>
          </c:tx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'Fig4'!$J$56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04"/>
          <c:order val="104"/>
          <c:tx>
            <c:strRef>
              <c:f>'Fig4'!$K$57</c:f>
              <c:strCache>
                <c:ptCount val="1"/>
              </c:strCache>
            </c:strRef>
          </c:tx>
          <c:spPr>
            <a:ln w="12700">
              <a:solidFill>
                <a:srgbClr val="FFFFCC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'Fig4'!$J$57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'Fig4'!$A$57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5"/>
          <c:order val="105"/>
          <c:tx>
            <c:strRef>
              <c:f>'Fig4'!$K$58</c:f>
              <c:strCache>
                <c:ptCount val="1"/>
              </c:strCache>
            </c:strRef>
          </c:tx>
          <c:spPr>
            <a:ln w="12700">
              <a:solidFill>
                <a:srgbClr val="CC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'Fig4'!$J$58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'Fig4'!$A$58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7"/>
          <c:order val="106"/>
          <c:tx>
            <c:strRef>
              <c:f>'Fig4'!$K$59</c:f>
              <c:strCache>
                <c:ptCount val="1"/>
              </c:strCache>
            </c:strRef>
          </c:tx>
          <c:spPr>
            <a:ln w="12700">
              <a:solidFill>
                <a:srgbClr val="FF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'Fig4'!$J$59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'Fig4'!$A$59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6"/>
          <c:order val="107"/>
          <c:tx>
            <c:strRef>
              <c:f>'Fig4'!$K$61</c:f>
              <c:strCache>
                <c:ptCount val="1"/>
                <c:pt idx="0">
                  <c:v>1.20 (1.03 - 1.39)</c:v>
                </c:pt>
              </c:strCache>
            </c:strRef>
          </c:tx>
          <c:spPr>
            <a:ln w="12700">
              <a:solidFill>
                <a:srgbClr val="6600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'Fig4'!$J$61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'Fig4'!$A$61</c:f>
              <c:numCache>
                <c:formatCode>General</c:formatCode>
                <c:ptCount val="1"/>
                <c:pt idx="0">
                  <c:v>21.3</c:v>
                </c:pt>
              </c:numCache>
            </c:numRef>
          </c:yVal>
          <c:smooth val="0"/>
        </c:ser>
        <c:ser>
          <c:idx val="108"/>
          <c:order val="108"/>
          <c:tx>
            <c:strRef>
              <c:f>'Fig4'!$Q$25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'Fig4'!$G$25:$H$25</c:f>
              <c:numCache>
                <c:formatCode>General</c:formatCode>
                <c:ptCount val="2"/>
              </c:numCache>
            </c:numRef>
          </c:xVal>
          <c:yVal>
            <c:numRef>
              <c:f>'Fig4'!$A$25:$C$25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09"/>
          <c:order val="109"/>
          <c:tx>
            <c:strRef>
              <c:f>'Fig4'!$R$25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'Fig4'!$F$25</c:f>
              <c:numCache>
                <c:formatCode>General</c:formatCode>
                <c:ptCount val="1"/>
              </c:numCache>
            </c:numRef>
          </c:xVal>
          <c:yVal>
            <c:numRef>
              <c:f>'Fig4'!$A$25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0"/>
          <c:order val="110"/>
          <c:tx>
            <c:strRef>
              <c:f>'Fig4'!$E$25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'Fig4'!$D$25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'Fig4'!$A$25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1"/>
          <c:order val="111"/>
          <c:tx>
            <c:strRef>
              <c:f>'Fig4'!$K$25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'Fig4'!$J$25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'Fig4'!$A$25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2"/>
          <c:order val="112"/>
          <c:tx>
            <c:strRef>
              <c:f>'Fig4'!$Q$26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'Fig4'!$G$26:$H$26</c:f>
              <c:numCache>
                <c:formatCode>General</c:formatCode>
                <c:ptCount val="2"/>
              </c:numCache>
            </c:numRef>
          </c:xVal>
          <c:yVal>
            <c:numRef>
              <c:f>'Fig4'!$A$26:$C$26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13"/>
          <c:order val="113"/>
          <c:tx>
            <c:strRef>
              <c:f>'Fig4'!$R$26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'Fig4'!$F$26</c:f>
              <c:numCache>
                <c:formatCode>General</c:formatCode>
                <c:ptCount val="1"/>
              </c:numCache>
            </c:numRef>
          </c:xVal>
          <c:yVal>
            <c:numRef>
              <c:f>'Fig4'!$A$26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4"/>
          <c:order val="114"/>
          <c:tx>
            <c:strRef>
              <c:f>'Fig4'!$E$26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'Fig4'!$D$26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'Fig4'!$A$26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5"/>
          <c:order val="115"/>
          <c:tx>
            <c:strRef>
              <c:f>'Fig4'!$Q$27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'Fig4'!$G$27:$H$27</c:f>
              <c:numCache>
                <c:formatCode>General</c:formatCode>
                <c:ptCount val="2"/>
              </c:numCache>
            </c:numRef>
          </c:xVal>
          <c:yVal>
            <c:numRef>
              <c:f>'Fig4'!$A$27:$C$27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16"/>
          <c:order val="116"/>
          <c:tx>
            <c:strRef>
              <c:f>'Fig4'!$R$27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'Fig4'!$F$27</c:f>
              <c:numCache>
                <c:formatCode>General</c:formatCode>
                <c:ptCount val="1"/>
              </c:numCache>
            </c:numRef>
          </c:xVal>
          <c:yVal>
            <c:numRef>
              <c:f>'Fig4'!$A$27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7"/>
          <c:order val="117"/>
          <c:tx>
            <c:strRef>
              <c:f>'Fig4'!$E$27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'Fig4'!$D$27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'Fig4'!$A$27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8"/>
          <c:order val="118"/>
          <c:tx>
            <c:strRef>
              <c:f>'Fig4'!$K$27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'Fig4'!$J$27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'Fig4'!$A$27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9"/>
          <c:order val="119"/>
          <c:tx>
            <c:strRef>
              <c:f>'Fig4'!$Q$28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'Fig4'!$G$28:$H$28</c:f>
              <c:numCache>
                <c:formatCode>General</c:formatCode>
                <c:ptCount val="2"/>
              </c:numCache>
            </c:numRef>
          </c:xVal>
          <c:yVal>
            <c:numRef>
              <c:f>'Fig4'!$A$28:$C$28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20"/>
          <c:order val="120"/>
          <c:tx>
            <c:strRef>
              <c:f>'Fig4'!$R$28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'Fig4'!$F$28</c:f>
              <c:numCache>
                <c:formatCode>General</c:formatCode>
                <c:ptCount val="1"/>
              </c:numCache>
            </c:numRef>
          </c:xVal>
          <c:yVal>
            <c:numRef>
              <c:f>'Fig4'!$A$28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1"/>
          <c:order val="121"/>
          <c:tx>
            <c:strRef>
              <c:f>'Fig4'!$E$28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'Fig4'!$D$28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'Fig4'!$A$28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2"/>
          <c:order val="122"/>
          <c:tx>
            <c:strRef>
              <c:f>'Fig4'!$K$28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'Fig4'!$J$28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'Fig4'!$A$28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3"/>
          <c:order val="123"/>
          <c:tx>
            <c:strRef>
              <c:f>'Fig4'!$Q$29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'Fig4'!$G$29:$H$29</c:f>
              <c:numCache>
                <c:formatCode>General</c:formatCode>
                <c:ptCount val="2"/>
              </c:numCache>
            </c:numRef>
          </c:xVal>
          <c:yVal>
            <c:numRef>
              <c:f>'Fig4'!$A$29:$C$29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24"/>
          <c:order val="124"/>
          <c:tx>
            <c:strRef>
              <c:f>'Fig4'!$R$29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'Fig4'!$F$29</c:f>
              <c:numCache>
                <c:formatCode>General</c:formatCode>
                <c:ptCount val="1"/>
              </c:numCache>
            </c:numRef>
          </c:xVal>
          <c:yVal>
            <c:numRef>
              <c:f>'Fig4'!$A$29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5"/>
          <c:order val="125"/>
          <c:tx>
            <c:strRef>
              <c:f>'Fig4'!$E$29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'Fig4'!$D$29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'Fig4'!$A$29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6"/>
          <c:order val="126"/>
          <c:tx>
            <c:strRef>
              <c:f>'Fig4'!$K$29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'Fig4'!$J$29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'Fig4'!$A$29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7"/>
          <c:order val="127"/>
          <c:tx>
            <c:strRef>
              <c:f>'Fig4'!$K$26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'Fig4'!$J$26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'Fig4'!$A$26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8"/>
          <c:order val="128"/>
          <c:tx>
            <c:strRef>
              <c:f>'Fig4'!$Q$30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'Fig4'!$G$30:$H$30</c:f>
              <c:numCache>
                <c:formatCode>General</c:formatCode>
                <c:ptCount val="2"/>
              </c:numCache>
            </c:numRef>
          </c:xVal>
          <c:yVal>
            <c:numRef>
              <c:f>'Fig4'!$A$30:$C$30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29"/>
          <c:order val="129"/>
          <c:tx>
            <c:strRef>
              <c:f>'Fig4'!$R$30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'Fig4'!$F$30</c:f>
              <c:numCache>
                <c:formatCode>General</c:formatCode>
                <c:ptCount val="1"/>
              </c:numCache>
            </c:numRef>
          </c:xVal>
          <c:yVal>
            <c:numRef>
              <c:f>'Fig4'!$A$30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0"/>
          <c:order val="130"/>
          <c:tx>
            <c:strRef>
              <c:f>'Fig4'!$E$30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'Fig4'!$D$30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'Fig4'!$A$30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1"/>
          <c:order val="131"/>
          <c:tx>
            <c:strRef>
              <c:f>'Fig4'!$K$30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'Fig4'!$J$30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'Fig4'!$A$30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2"/>
          <c:order val="132"/>
          <c:tx>
            <c:strRef>
              <c:f>'Fig4'!$Q$31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'Fig4'!$G$31:$H$31</c:f>
              <c:numCache>
                <c:formatCode>General</c:formatCode>
                <c:ptCount val="2"/>
              </c:numCache>
            </c:numRef>
          </c:xVal>
          <c:yVal>
            <c:numRef>
              <c:f>'Fig4'!$A$31:$C$31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33"/>
          <c:order val="133"/>
          <c:tx>
            <c:strRef>
              <c:f>'Fig4'!$R$31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'Fig4'!$F$31</c:f>
              <c:numCache>
                <c:formatCode>General</c:formatCode>
                <c:ptCount val="1"/>
              </c:numCache>
            </c:numRef>
          </c:xVal>
          <c:yVal>
            <c:numRef>
              <c:f>'Fig4'!$A$31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4"/>
          <c:order val="134"/>
          <c:tx>
            <c:strRef>
              <c:f>'Fig4'!$E$31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'Fig4'!$D$31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'Fig4'!$A$31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5"/>
          <c:order val="135"/>
          <c:tx>
            <c:strRef>
              <c:f>'Fig4'!$K$31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'Fig4'!$J$31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'Fig4'!$A$31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6"/>
          <c:order val="136"/>
          <c:tx>
            <c:strRef>
              <c:f>'Fig4'!$Q$32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'Fig4'!$G$32:$H$32</c:f>
              <c:numCache>
                <c:formatCode>General</c:formatCode>
                <c:ptCount val="2"/>
              </c:numCache>
            </c:numRef>
          </c:xVal>
          <c:yVal>
            <c:numRef>
              <c:f>'Fig4'!$A$32:$C$32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37"/>
          <c:order val="137"/>
          <c:tx>
            <c:strRef>
              <c:f>'Fig4'!$R$32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'Fig4'!$F$32</c:f>
              <c:numCache>
                <c:formatCode>General</c:formatCode>
                <c:ptCount val="1"/>
              </c:numCache>
            </c:numRef>
          </c:xVal>
          <c:yVal>
            <c:numRef>
              <c:f>'Fig4'!$A$32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8"/>
          <c:order val="138"/>
          <c:tx>
            <c:strRef>
              <c:f>'Fig4'!$E$32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'Fig4'!$D$32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'Fig4'!$A$32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9"/>
          <c:order val="139"/>
          <c:tx>
            <c:strRef>
              <c:f>'Fig4'!$K$32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'Fig4'!$J$32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'Fig4'!$A$32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0"/>
          <c:order val="140"/>
          <c:tx>
            <c:strRef>
              <c:f>'Fig4'!$Q$33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'Fig4'!$G$33:$H$33</c:f>
              <c:numCache>
                <c:formatCode>General</c:formatCode>
                <c:ptCount val="2"/>
              </c:numCache>
            </c:numRef>
          </c:xVal>
          <c:yVal>
            <c:numRef>
              <c:f>'Fig4'!$A$33:$C$33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41"/>
          <c:order val="141"/>
          <c:tx>
            <c:strRef>
              <c:f>'Fig4'!$R$33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1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'Fig4'!$F$33</c:f>
              <c:numCache>
                <c:formatCode>General</c:formatCode>
                <c:ptCount val="1"/>
              </c:numCache>
            </c:numRef>
          </c:xVal>
          <c:yVal>
            <c:numRef>
              <c:f>'Fig4'!$A$33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2"/>
          <c:order val="142"/>
          <c:tx>
            <c:strRef>
              <c:f>'Fig4'!$E$33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'Fig4'!$D$33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'Fig4'!$A$33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3"/>
          <c:order val="143"/>
          <c:tx>
            <c:strRef>
              <c:f>'Fig4'!$K$33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'Fig4'!$J$33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'Fig4'!$A$33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4"/>
          <c:order val="144"/>
          <c:tx>
            <c:strRef>
              <c:f>'Fig4'!$Q$34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'Fig4'!$G$34:$H$34</c:f>
              <c:numCache>
                <c:formatCode>General</c:formatCode>
                <c:ptCount val="2"/>
              </c:numCache>
            </c:numRef>
          </c:xVal>
          <c:yVal>
            <c:numRef>
              <c:f>'Fig4'!$A$34:$C$34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45"/>
          <c:order val="145"/>
          <c:tx>
            <c:strRef>
              <c:f>'Fig4'!$R$34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'Fig4'!$F$34</c:f>
              <c:numCache>
                <c:formatCode>General</c:formatCode>
                <c:ptCount val="1"/>
              </c:numCache>
            </c:numRef>
          </c:xVal>
          <c:yVal>
            <c:numRef>
              <c:f>'Fig4'!$A$34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6"/>
          <c:order val="146"/>
          <c:tx>
            <c:strRef>
              <c:f>'Fig4'!$E$34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'Fig4'!$D$34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'Fig4'!$A$34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7"/>
          <c:order val="147"/>
          <c:tx>
            <c:strRef>
              <c:f>'Fig4'!$K$34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'Fig4'!$J$34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'Fig4'!$A$34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8"/>
          <c:order val="148"/>
          <c:tx>
            <c:strRef>
              <c:f>'Fig4'!$Q$35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'Fig4'!$G$35:$H$35</c:f>
              <c:numCache>
                <c:formatCode>General</c:formatCode>
                <c:ptCount val="2"/>
              </c:numCache>
            </c:numRef>
          </c:xVal>
          <c:yVal>
            <c:numRef>
              <c:f>'Fig4'!$A$35:$C$35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49"/>
          <c:order val="149"/>
          <c:tx>
            <c:strRef>
              <c:f>'Fig4'!$R$35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11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'Fig4'!$F$35</c:f>
              <c:numCache>
                <c:formatCode>General</c:formatCode>
                <c:ptCount val="1"/>
              </c:numCache>
            </c:numRef>
          </c:xVal>
          <c:yVal>
            <c:numRef>
              <c:f>'Fig4'!$A$35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0"/>
          <c:order val="150"/>
          <c:tx>
            <c:strRef>
              <c:f>'Fig4'!$E$35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'Fig4'!$D$35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'Fig4'!$A$35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1"/>
          <c:order val="151"/>
          <c:tx>
            <c:strRef>
              <c:f>'Fig4'!$K$35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'Fig4'!$J$35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'Fig4'!$A$35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2"/>
          <c:order val="152"/>
          <c:tx>
            <c:strRef>
              <c:f>'Fig4'!$Q$36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'Fig4'!$G$36:$H$36</c:f>
              <c:numCache>
                <c:formatCode>General</c:formatCode>
                <c:ptCount val="2"/>
              </c:numCache>
            </c:numRef>
          </c:xVal>
          <c:yVal>
            <c:numRef>
              <c:f>'Fig4'!$A$36:$C$36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53"/>
          <c:order val="153"/>
          <c:tx>
            <c:strRef>
              <c:f>'Fig4'!$R$36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'Fig4'!$F$36</c:f>
              <c:numCache>
                <c:formatCode>General</c:formatCode>
                <c:ptCount val="1"/>
              </c:numCache>
            </c:numRef>
          </c:xVal>
          <c:yVal>
            <c:numRef>
              <c:f>'Fig4'!$A$36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4"/>
          <c:order val="154"/>
          <c:tx>
            <c:strRef>
              <c:f>'Fig4'!$E$36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'Fig4'!$D$36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'Fig4'!$A$36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5"/>
          <c:order val="155"/>
          <c:tx>
            <c:strRef>
              <c:f>'Fig4'!$K$36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'Fig4'!$J$36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'Fig4'!$A$36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6"/>
          <c:order val="156"/>
          <c:tx>
            <c:strRef>
              <c:f>'Fig4'!$Q$37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'Fig4'!$G$37:$H$37</c:f>
              <c:numCache>
                <c:formatCode>General</c:formatCode>
                <c:ptCount val="2"/>
              </c:numCache>
            </c:numRef>
          </c:xVal>
          <c:yVal>
            <c:numRef>
              <c:f>'Fig4'!$A$37:$C$37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57"/>
          <c:order val="157"/>
          <c:tx>
            <c:strRef>
              <c:f>'Fig4'!$R$37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'Fig4'!$F$37</c:f>
              <c:numCache>
                <c:formatCode>General</c:formatCode>
                <c:ptCount val="1"/>
              </c:numCache>
            </c:numRef>
          </c:xVal>
          <c:yVal>
            <c:numRef>
              <c:f>'Fig4'!$A$37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8"/>
          <c:order val="158"/>
          <c:tx>
            <c:strRef>
              <c:f>'Fig4'!$E$37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'Fig4'!$D$37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'Fig4'!$A$37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9"/>
          <c:order val="159"/>
          <c:tx>
            <c:strRef>
              <c:f>'Fig4'!$K$37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'Fig4'!$J$37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'Fig4'!$A$37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0"/>
          <c:order val="160"/>
          <c:tx>
            <c:strRef>
              <c:f>'Fig4'!$Q$38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'Fig4'!$G$38:$H$38</c:f>
              <c:numCache>
                <c:formatCode>General</c:formatCode>
                <c:ptCount val="2"/>
              </c:numCache>
            </c:numRef>
          </c:xVal>
          <c:yVal>
            <c:numRef>
              <c:f>'Fig4'!$A$38:$C$38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1"/>
          <c:order val="161"/>
          <c:tx>
            <c:strRef>
              <c:f>'Fig4'!$R$38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9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'Fig4'!$F$38</c:f>
              <c:numCache>
                <c:formatCode>General</c:formatCode>
                <c:ptCount val="1"/>
              </c:numCache>
            </c:numRef>
          </c:xVal>
          <c:yVal>
            <c:numRef>
              <c:f>'Fig4'!$A$38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2"/>
          <c:order val="162"/>
          <c:tx>
            <c:strRef>
              <c:f>'Fig4'!$E$38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'Fig4'!$D$38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'Fig4'!$A$38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3"/>
          <c:order val="163"/>
          <c:tx>
            <c:strRef>
              <c:f>'Fig4'!$K$38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'Fig4'!$J$38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'Fig4'!$A$38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4"/>
          <c:order val="164"/>
          <c:tx>
            <c:strRef>
              <c:f>'Fig4'!$Q$39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'Fig4'!$G$39:$H$39</c:f>
              <c:numCache>
                <c:formatCode>General</c:formatCode>
                <c:ptCount val="2"/>
              </c:numCache>
            </c:numRef>
          </c:xVal>
          <c:yVal>
            <c:numRef>
              <c:f>'Fig4'!$A$39:$C$39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5"/>
          <c:order val="165"/>
          <c:tx>
            <c:strRef>
              <c:f>'Fig4'!$R$39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'Fig4'!$F$39</c:f>
              <c:numCache>
                <c:formatCode>General</c:formatCode>
                <c:ptCount val="1"/>
              </c:numCache>
            </c:numRef>
          </c:xVal>
          <c:yVal>
            <c:numRef>
              <c:f>'Fig4'!$A$39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6"/>
          <c:order val="166"/>
          <c:tx>
            <c:strRef>
              <c:f>'Fig4'!$E$39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'Fig4'!$D$39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7"/>
          <c:order val="167"/>
          <c:tx>
            <c:strRef>
              <c:f>'Fig4'!$K$39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'Fig4'!$J$39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8"/>
          <c:order val="168"/>
          <c:tx>
            <c:strRef>
              <c:f>'Fig4'!$Q$40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'Fig4'!$G$40:$H$40</c:f>
              <c:numCache>
                <c:formatCode>General</c:formatCode>
                <c:ptCount val="2"/>
              </c:numCache>
            </c:numRef>
          </c:xVal>
          <c:yVal>
            <c:numRef>
              <c:f>'Fig4'!$A$40:$C$40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9"/>
          <c:order val="169"/>
          <c:tx>
            <c:strRef>
              <c:f>'Fig4'!$R$40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'Fig4'!$F$40</c:f>
              <c:numCache>
                <c:formatCode>General</c:formatCode>
                <c:ptCount val="1"/>
              </c:numCache>
            </c:numRef>
          </c:xVal>
          <c:yVal>
            <c:numRef>
              <c:f>'Fig4'!$A$40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0"/>
          <c:order val="170"/>
          <c:tx>
            <c:strRef>
              <c:f>'Fig4'!$E$40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'Fig4'!$D$40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1"/>
          <c:order val="171"/>
          <c:tx>
            <c:strRef>
              <c:f>'Fig4'!$K$40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'Fig4'!$J$40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2"/>
          <c:order val="172"/>
          <c:tx>
            <c:strRef>
              <c:f>'Fig4'!$Q$41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'Fig4'!$G$41:$H$41</c:f>
              <c:numCache>
                <c:formatCode>General</c:formatCode>
                <c:ptCount val="2"/>
              </c:numCache>
            </c:numRef>
          </c:xVal>
          <c:yVal>
            <c:numRef>
              <c:f>'Fig4'!$A$41:$C$41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73"/>
          <c:order val="173"/>
          <c:tx>
            <c:strRef>
              <c:f>'Fig4'!$R$41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'Fig4'!$F$41</c:f>
              <c:numCache>
                <c:formatCode>General</c:formatCode>
                <c:ptCount val="1"/>
              </c:numCache>
            </c:numRef>
          </c:xVal>
          <c:yVal>
            <c:numRef>
              <c:f>'Fig4'!$A$41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4"/>
          <c:order val="174"/>
          <c:tx>
            <c:strRef>
              <c:f>'Fig4'!$E$41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'Fig4'!$D$41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5"/>
          <c:order val="175"/>
          <c:tx>
            <c:strRef>
              <c:f>'Fig4'!$K$41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'Fig4'!$J$41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6"/>
          <c:order val="176"/>
          <c:tx>
            <c:strRef>
              <c:f>'Fig4'!$Q$42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'Fig4'!$G$42:$H$42</c:f>
              <c:numCache>
                <c:formatCode>General</c:formatCode>
                <c:ptCount val="2"/>
              </c:numCache>
            </c:numRef>
          </c:xVal>
          <c:yVal>
            <c:numRef>
              <c:f>'Fig4'!$A$42:$C$42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77"/>
          <c:order val="177"/>
          <c:tx>
            <c:strRef>
              <c:f>'Fig4'!$R$42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'Fig4'!$F$42</c:f>
              <c:numCache>
                <c:formatCode>General</c:formatCode>
                <c:ptCount val="1"/>
              </c:numCache>
            </c:numRef>
          </c:xVal>
          <c:yVal>
            <c:numRef>
              <c:f>'Fig4'!$A$42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8"/>
          <c:order val="178"/>
          <c:tx>
            <c:strRef>
              <c:f>'Fig4'!$E$42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'Fig4'!$D$42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9"/>
          <c:order val="179"/>
          <c:tx>
            <c:strRef>
              <c:f>'Fig4'!$K$42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'Fig4'!$J$42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0"/>
          <c:order val="180"/>
          <c:tx>
            <c:strRef>
              <c:f>'Fig4'!$Q$43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'Fig4'!$G$43:$H$43</c:f>
              <c:numCache>
                <c:formatCode>General</c:formatCode>
                <c:ptCount val="2"/>
              </c:numCache>
            </c:numRef>
          </c:xVal>
          <c:yVal>
            <c:numRef>
              <c:f>'Fig4'!$A$43:$C$43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1"/>
          <c:order val="181"/>
          <c:tx>
            <c:strRef>
              <c:f>'Fig4'!$R$43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'Fig4'!$F$43</c:f>
              <c:numCache>
                <c:formatCode>General</c:formatCode>
                <c:ptCount val="1"/>
              </c:numCache>
            </c:numRef>
          </c:xVal>
          <c:yVal>
            <c:numRef>
              <c:f>'Fig4'!$A$43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2"/>
          <c:order val="182"/>
          <c:tx>
            <c:strRef>
              <c:f>'Fig4'!$E$43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'Fig4'!$D$43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3"/>
          <c:order val="183"/>
          <c:tx>
            <c:strRef>
              <c:f>'Fig4'!$K$43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'Fig4'!$J$43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4"/>
          <c:order val="184"/>
          <c:tx>
            <c:strRef>
              <c:f>'Fig4'!$Q$44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'Fig4'!$G$44:$H$44</c:f>
              <c:numCache>
                <c:formatCode>General</c:formatCode>
                <c:ptCount val="2"/>
              </c:numCache>
            </c:numRef>
          </c:xVal>
          <c:yVal>
            <c:numRef>
              <c:f>'Fig4'!$A$44:$C$44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5"/>
          <c:order val="185"/>
          <c:tx>
            <c:strRef>
              <c:f>'Fig4'!$R$44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4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'Fig4'!$F$44</c:f>
              <c:numCache>
                <c:formatCode>General</c:formatCode>
                <c:ptCount val="1"/>
              </c:numCache>
            </c:numRef>
          </c:xVal>
          <c:yVal>
            <c:numRef>
              <c:f>'Fig4'!$A$44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6"/>
          <c:order val="186"/>
          <c:tx>
            <c:strRef>
              <c:f>'Fig4'!$E$44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'Fig4'!$D$44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7"/>
          <c:order val="187"/>
          <c:tx>
            <c:strRef>
              <c:f>'Fig4'!$K$44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'Fig4'!$J$44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8"/>
          <c:order val="188"/>
          <c:tx>
            <c:strRef>
              <c:f>'Fig4'!$Q$45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'Fig4'!$G$45:$H$45</c:f>
              <c:numCache>
                <c:formatCode>General</c:formatCode>
                <c:ptCount val="2"/>
              </c:numCache>
            </c:numRef>
          </c:xVal>
          <c:yVal>
            <c:numRef>
              <c:f>'Fig4'!$A$45:$C$45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9"/>
          <c:order val="189"/>
          <c:tx>
            <c:strRef>
              <c:f>'Fig4'!$R$45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10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'Fig4'!$F$45</c:f>
              <c:numCache>
                <c:formatCode>General</c:formatCode>
                <c:ptCount val="1"/>
              </c:numCache>
            </c:numRef>
          </c:xVal>
          <c:yVal>
            <c:numRef>
              <c:f>'Fig4'!$A$45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0"/>
          <c:order val="190"/>
          <c:tx>
            <c:strRef>
              <c:f>'Fig4'!$E$45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'Fig4'!$D$45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1"/>
          <c:order val="191"/>
          <c:tx>
            <c:strRef>
              <c:f>'Fig4'!$K$45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'Fig4'!$J$45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2"/>
          <c:order val="192"/>
          <c:tx>
            <c:strRef>
              <c:f>'Fig4'!$Q$46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'Fig4'!$G$46:$H$46</c:f>
              <c:numCache>
                <c:formatCode>General</c:formatCode>
                <c:ptCount val="2"/>
              </c:numCache>
            </c:numRef>
          </c:xVal>
          <c:yVal>
            <c:numRef>
              <c:f>'Fig4'!$A$46:$C$46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93"/>
          <c:order val="193"/>
          <c:tx>
            <c:strRef>
              <c:f>'Fig4'!$R$46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'Fig4'!$F$46</c:f>
              <c:numCache>
                <c:formatCode>General</c:formatCode>
                <c:ptCount val="1"/>
              </c:numCache>
            </c:numRef>
          </c:xVal>
          <c:yVal>
            <c:numRef>
              <c:f>'Fig4'!$A$46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4"/>
          <c:order val="194"/>
          <c:tx>
            <c:strRef>
              <c:f>'Fig4'!$E$46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'Fig4'!$D$46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5"/>
          <c:order val="195"/>
          <c:tx>
            <c:strRef>
              <c:f>'Fig4'!$K$46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'Fig4'!$J$46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6"/>
          <c:order val="196"/>
          <c:tx>
            <c:strRef>
              <c:f>'Fig4'!$Q$47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'Fig4'!$G$47:$H$47</c:f>
              <c:numCache>
                <c:formatCode>General</c:formatCode>
                <c:ptCount val="2"/>
              </c:numCache>
            </c:numRef>
          </c:xVal>
          <c:yVal>
            <c:numRef>
              <c:f>'Fig4'!$A$47:$C$47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97"/>
          <c:order val="197"/>
          <c:tx>
            <c:strRef>
              <c:f>'Fig4'!$R$47</c:f>
              <c:strCache>
                <c:ptCount val="1"/>
                <c:pt idx="0">
                  <c:v>0.00, RR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</c:spPr>
          </c:marker>
          <c:xVal>
            <c:numRef>
              <c:f>'Fig4'!$F$47</c:f>
              <c:numCache>
                <c:formatCode>General</c:formatCode>
                <c:ptCount val="1"/>
              </c:numCache>
            </c:numRef>
          </c:xVal>
          <c:yVal>
            <c:numRef>
              <c:f>'Fig4'!$A$47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8"/>
          <c:order val="198"/>
          <c:tx>
            <c:strRef>
              <c:f>'Fig4'!$E$47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'Fig4'!$D$47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9"/>
          <c:order val="199"/>
          <c:tx>
            <c:strRef>
              <c:f>'Fig4'!$K$47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'Fig4'!$J$47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0"/>
          <c:order val="200"/>
          <c:tx>
            <c:strRef>
              <c:f>'Fig4'!$Q$48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'Fig4'!$G$48:$H$48</c:f>
              <c:numCache>
                <c:formatCode>General</c:formatCode>
                <c:ptCount val="2"/>
              </c:numCache>
            </c:numRef>
          </c:xVal>
          <c:yVal>
            <c:numRef>
              <c:f>'Fig4'!$A$48:$C$48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1"/>
          <c:order val="201"/>
          <c:tx>
            <c:strRef>
              <c:f>'Fig4'!$R$48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'Fig4'!$F$48</c:f>
              <c:numCache>
                <c:formatCode>General</c:formatCode>
                <c:ptCount val="1"/>
              </c:numCache>
            </c:numRef>
          </c:xVal>
          <c:yVal>
            <c:numRef>
              <c:f>'Fig4'!$A$48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2"/>
          <c:order val="202"/>
          <c:tx>
            <c:strRef>
              <c:f>'Fig4'!$E$48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'Fig4'!$D$48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3"/>
          <c:order val="203"/>
          <c:tx>
            <c:strRef>
              <c:f>'Fig4'!$K$48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'Fig4'!$J$48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4"/>
          <c:order val="204"/>
          <c:tx>
            <c:strRef>
              <c:f>'Fig4'!$Q$49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'Fig4'!$G$49:$H$49</c:f>
              <c:numCache>
                <c:formatCode>General</c:formatCode>
                <c:ptCount val="2"/>
              </c:numCache>
            </c:numRef>
          </c:xVal>
          <c:yVal>
            <c:numRef>
              <c:f>'Fig4'!$A$49:$C$49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5"/>
          <c:order val="205"/>
          <c:tx>
            <c:strRef>
              <c:f>'Fig4'!$R$49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'Fig4'!$F$49</c:f>
              <c:numCache>
                <c:formatCode>General</c:formatCode>
                <c:ptCount val="1"/>
              </c:numCache>
            </c:numRef>
          </c:xVal>
          <c:yVal>
            <c:numRef>
              <c:f>'Fig4'!$A$49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6"/>
          <c:order val="206"/>
          <c:tx>
            <c:strRef>
              <c:f>'Fig4'!$E$49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'Fig4'!$D$49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7"/>
          <c:order val="207"/>
          <c:tx>
            <c:strRef>
              <c:f>'Fig4'!$K$49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'Fig4'!$J$49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8"/>
          <c:order val="208"/>
          <c:tx>
            <c:strRef>
              <c:f>'Fig4'!$Q$50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'Fig4'!$G$50:$H$50</c:f>
              <c:numCache>
                <c:formatCode>General</c:formatCode>
                <c:ptCount val="2"/>
              </c:numCache>
            </c:numRef>
          </c:xVal>
          <c:yVal>
            <c:numRef>
              <c:f>'Fig4'!$A$50:$C$50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9"/>
          <c:order val="209"/>
          <c:tx>
            <c:strRef>
              <c:f>'Fig4'!$R$50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'Fig4'!$F$50</c:f>
              <c:numCache>
                <c:formatCode>General</c:formatCode>
                <c:ptCount val="1"/>
              </c:numCache>
            </c:numRef>
          </c:xVal>
          <c:yVal>
            <c:numRef>
              <c:f>'Fig4'!$A$50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0"/>
          <c:order val="210"/>
          <c:tx>
            <c:strRef>
              <c:f>'Fig4'!$E$50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'Fig4'!$D$50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1"/>
          <c:order val="211"/>
          <c:tx>
            <c:strRef>
              <c:f>'Fig4'!$K$50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'Fig4'!$J$50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2"/>
          <c:order val="212"/>
          <c:tx>
            <c:strRef>
              <c:f>'Fig4'!$Q$55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'Fig4'!$G$55:$H$55</c:f>
              <c:numCache>
                <c:formatCode>0.00</c:formatCode>
                <c:ptCount val="2"/>
              </c:numCache>
            </c:numRef>
          </c:xVal>
          <c:yVal>
            <c:numRef>
              <c:f>'Fig4'!$A$55:$B$55</c:f>
              <c:numCache>
                <c:formatCode>General</c:formatCode>
                <c:ptCount val="2"/>
                <c:pt idx="1">
                  <c:v>0</c:v>
                </c:pt>
              </c:numCache>
            </c:numRef>
          </c:yVal>
          <c:smooth val="0"/>
        </c:ser>
        <c:ser>
          <c:idx val="213"/>
          <c:order val="213"/>
          <c:tx>
            <c:strRef>
              <c:f>'Fig4'!$R$55</c:f>
              <c:strCache>
                <c:ptCount val="1"/>
                <c:pt idx="0">
                  <c:v>Subtotal, RR</c:v>
                </c:pt>
              </c:strCache>
            </c:strRef>
          </c:tx>
          <c:marker>
            <c:symbol val="square"/>
            <c:size val="1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'Fig4'!$F$55</c:f>
              <c:numCache>
                <c:formatCode>0.00</c:formatCode>
                <c:ptCount val="1"/>
              </c:numCache>
            </c:numRef>
          </c:xVal>
          <c:yVal>
            <c:numRef>
              <c:f>'Fig4'!$A$55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4"/>
          <c:order val="214"/>
          <c:tx>
            <c:strRef>
              <c:f>'Fig4'!$E$55</c:f>
              <c:strCache>
                <c:ptCount val="1"/>
                <c:pt idx="0">
                  <c:v>Subtotal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'Fig4'!$D$55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'Fig4'!$A$55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5"/>
          <c:order val="215"/>
          <c:tx>
            <c:strRef>
              <c:f>'Fig4'!$K$55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'Fig4'!$J$55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'Fig4'!$A$55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6"/>
          <c:order val="216"/>
          <c:tx>
            <c:strRef>
              <c:f>'Fig4'!$E$60</c:f>
              <c:strCache>
                <c:ptCount val="1"/>
                <c:pt idx="0">
                  <c:v>Multicountry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'Fig4'!$D$60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'Fig4'!$A$60</c:f>
              <c:numCache>
                <c:formatCode>General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89632"/>
        <c:axId val="78799616"/>
      </c:scatterChart>
      <c:valAx>
        <c:axId val="78789632"/>
        <c:scaling>
          <c:logBase val="10"/>
          <c:orientation val="minMax"/>
          <c:max val="100"/>
          <c:min val="1.0000000000000005E-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99616"/>
        <c:crosses val="max"/>
        <c:crossBetween val="midCat"/>
      </c:valAx>
      <c:valAx>
        <c:axId val="78799616"/>
        <c:scaling>
          <c:orientation val="maxMin"/>
          <c:max val="23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8789632"/>
        <c:crossesAt val="1"/>
        <c:crossBetween val="midCat"/>
        <c:majorUnit val="5"/>
        <c:minorUnit val="1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480314960629928" l="0.70866141732283539" r="0.70866141732283539" t="0.7480314960629928" header="0.31496062992126039" footer="0.31496062992126039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60268178912872E-2"/>
          <c:y val="4.3176341329426847E-2"/>
          <c:w val="0.92864529472595669"/>
          <c:h val="0.87443009881117806"/>
        </c:manualLayout>
      </c:layout>
      <c:scatterChart>
        <c:scatterStyle val="lineMarker"/>
        <c:varyColors val="0"/>
        <c:ser>
          <c:idx val="2"/>
          <c:order val="0"/>
          <c:tx>
            <c:strRef>
              <c:f>'Not used'!$Q$6</c:f>
              <c:strCache>
                <c:ptCount val="1"/>
                <c:pt idx="0">
                  <c:v>16 Yin 2007,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used'!$G$6:$H$6</c:f>
              <c:numCache>
                <c:formatCode>General</c:formatCode>
                <c:ptCount val="2"/>
                <c:pt idx="0">
                  <c:v>0.71</c:v>
                </c:pt>
                <c:pt idx="1">
                  <c:v>1.06</c:v>
                </c:pt>
              </c:numCache>
            </c:numRef>
          </c:xVal>
          <c:yVal>
            <c:numRef>
              <c:f>'Not used'!$A$6:$C$6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'Not used'!$Q$7</c:f>
              <c:strCache>
                <c:ptCount val="1"/>
                <c:pt idx="0">
                  <c:v>23 Waked 2012, Mother,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used'!$G$7:$H$7</c:f>
              <c:numCache>
                <c:formatCode>General</c:formatCode>
                <c:ptCount val="2"/>
                <c:pt idx="0">
                  <c:v>0.39</c:v>
                </c:pt>
                <c:pt idx="1">
                  <c:v>3.52</c:v>
                </c:pt>
              </c:numCache>
            </c:numRef>
          </c:xVal>
          <c:yVal>
            <c:numRef>
              <c:f>'Not used'!$A$7:$C$7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'Not used'!$Q$8</c:f>
              <c:strCache>
                <c:ptCount val="1"/>
                <c:pt idx="0">
                  <c:v>23 Waked 2012, Father,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('Not used'!$G$8,'Not used'!$H$8)</c:f>
              <c:numCache>
                <c:formatCode>General</c:formatCode>
                <c:ptCount val="2"/>
                <c:pt idx="0">
                  <c:v>0.61</c:v>
                </c:pt>
                <c:pt idx="1">
                  <c:v>3.07</c:v>
                </c:pt>
              </c:numCache>
            </c:numRef>
          </c:xVal>
          <c:yVal>
            <c:numRef>
              <c:f>'Not used'!$A$8:$C$8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'Not used'!$Q$9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used'!$G$9:$H$9</c:f>
              <c:numCache>
                <c:formatCode>General</c:formatCode>
                <c:ptCount val="2"/>
              </c:numCache>
            </c:numRef>
          </c:xVal>
          <c:yVal>
            <c:numRef>
              <c:f>'Not used'!$A$9:$C$9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'Not used'!$Q$10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used'!$G$10:$H$10</c:f>
              <c:numCache>
                <c:formatCode>General</c:formatCode>
                <c:ptCount val="2"/>
              </c:numCache>
            </c:numRef>
          </c:xVal>
          <c:yVal>
            <c:numRef>
              <c:f>'Not used'!$A$10:$C$10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'Not used'!$Q$11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used'!$G$11:$H$11</c:f>
              <c:numCache>
                <c:formatCode>General</c:formatCode>
                <c:ptCount val="2"/>
              </c:numCache>
            </c:numRef>
          </c:xVal>
          <c:yVal>
            <c:numRef>
              <c:f>'Not used'!$A$11:$C$11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'Not used'!$Q$12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used'!$G$12:$H$12</c:f>
              <c:numCache>
                <c:formatCode>General</c:formatCode>
                <c:ptCount val="2"/>
              </c:numCache>
            </c:numRef>
          </c:xVal>
          <c:yVal>
            <c:numRef>
              <c:f>'Not used'!$A$12:$C$12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'Not used'!$Q$13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used'!$G$13:$H$13</c:f>
              <c:numCache>
                <c:formatCode>General</c:formatCode>
                <c:ptCount val="2"/>
              </c:numCache>
            </c:numRef>
          </c:xVal>
          <c:yVal>
            <c:numRef>
              <c:f>'Not used'!$A$13:$C$13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'Not used'!$Q$14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used'!$G$14:$H$14</c:f>
              <c:numCache>
                <c:formatCode>General</c:formatCode>
                <c:ptCount val="2"/>
              </c:numCache>
            </c:numRef>
          </c:xVal>
          <c:yVal>
            <c:numRef>
              <c:f>'Not used'!$A$14:$C$14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'Not used'!$Q$15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used'!$G$15:$H$15</c:f>
              <c:numCache>
                <c:formatCode>General</c:formatCode>
                <c:ptCount val="2"/>
              </c:numCache>
            </c:numRef>
          </c:xVal>
          <c:yVal>
            <c:numRef>
              <c:f>'Not used'!$A$15:$C$15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'Not used'!$Q$16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used'!$G$16:$H$16</c:f>
              <c:numCache>
                <c:formatCode>General</c:formatCode>
                <c:ptCount val="2"/>
              </c:numCache>
            </c:numRef>
          </c:xVal>
          <c:yVal>
            <c:numRef>
              <c:f>'Not used'!$A$16:$C$16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'Not used'!$Q$17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used'!$G$17:$H$17</c:f>
              <c:numCache>
                <c:formatCode>General</c:formatCode>
                <c:ptCount val="2"/>
              </c:numCache>
            </c:numRef>
          </c:xVal>
          <c:yVal>
            <c:numRef>
              <c:f>'Not used'!$A$17:$C$17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'Not used'!$Q$18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15"/>
            <c:spPr>
              <a:noFill/>
              <a:ln w="9525">
                <a:noFill/>
              </a:ln>
            </c:spPr>
          </c:marker>
          <c:xVal>
            <c:numRef>
              <c:f>'Not used'!$G$18:$H$18</c:f>
              <c:numCache>
                <c:formatCode>General</c:formatCode>
                <c:ptCount val="2"/>
              </c:numCache>
            </c:numRef>
          </c:xVal>
          <c:yVal>
            <c:numRef>
              <c:f>'Not used'!$A$18:$C$18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'Not used'!$Q$19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used'!$G$19:$H$19</c:f>
              <c:numCache>
                <c:formatCode>General</c:formatCode>
                <c:ptCount val="2"/>
              </c:numCache>
            </c:numRef>
          </c:xVal>
          <c:yVal>
            <c:numRef>
              <c:f>'Not used'!$A$19:$C$19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'Not used'!$Q$20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used'!$G$20:$H$20</c:f>
              <c:numCache>
                <c:formatCode>General</c:formatCode>
                <c:ptCount val="2"/>
              </c:numCache>
            </c:numRef>
          </c:xVal>
          <c:yVal>
            <c:numRef>
              <c:f>'Not used'!$A$20:$C$20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'Not used'!$Q$21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used'!$G$21:$H$21</c:f>
              <c:numCache>
                <c:formatCode>General</c:formatCode>
                <c:ptCount val="2"/>
              </c:numCache>
            </c:numRef>
          </c:xVal>
          <c:yVal>
            <c:numRef>
              <c:f>'Not used'!$A$21:$C$21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'Not used'!$Q$22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used'!$G$22:$H$22</c:f>
              <c:numCache>
                <c:formatCode>General</c:formatCode>
                <c:ptCount val="2"/>
              </c:numCache>
            </c:numRef>
          </c:xVal>
          <c:yVal>
            <c:numRef>
              <c:f>'Not used'!$A$22:$C$22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'Not used'!$Q$23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used'!$G$23:$H$23</c:f>
              <c:numCache>
                <c:formatCode>General</c:formatCode>
                <c:ptCount val="2"/>
              </c:numCache>
            </c:numRef>
          </c:xVal>
          <c:yVal>
            <c:numRef>
              <c:f>'Not used'!$A$23:$C$23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'Not used'!$Q$24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used'!$G$24:$H$24</c:f>
              <c:numCache>
                <c:formatCode>General</c:formatCode>
                <c:ptCount val="2"/>
              </c:numCache>
            </c:numRef>
          </c:xVal>
          <c:yVal>
            <c:numRef>
              <c:f>'Not used'!$A$24:$C$24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'Not used'!$R$6</c:f>
              <c:strCache>
                <c:ptCount val="1"/>
                <c:pt idx="0">
                  <c:v>16 Yin 2007,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1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used'!$F$6</c:f>
              <c:numCache>
                <c:formatCode>General</c:formatCode>
                <c:ptCount val="1"/>
                <c:pt idx="0">
                  <c:v>0.87</c:v>
                </c:pt>
              </c:numCache>
            </c:numRef>
          </c:xVal>
          <c:yVal>
            <c:numRef>
              <c:f>'Not used'!$A$6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'Not used'!$R$7</c:f>
              <c:strCache>
                <c:ptCount val="1"/>
                <c:pt idx="0">
                  <c:v>23 Waked 2012, Mother, RR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used'!$F$7</c:f>
              <c:numCache>
                <c:formatCode>General</c:formatCode>
                <c:ptCount val="1"/>
                <c:pt idx="0">
                  <c:v>1.17</c:v>
                </c:pt>
              </c:numCache>
            </c:numRef>
          </c:xVal>
          <c:yVal>
            <c:numRef>
              <c:f>'Not used'!$A$7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'Not used'!$R$8</c:f>
              <c:strCache>
                <c:ptCount val="1"/>
                <c:pt idx="0">
                  <c:v>23 Waked 2012, Father, RR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used'!$F$8</c:f>
              <c:numCache>
                <c:formatCode>General</c:formatCode>
                <c:ptCount val="1"/>
                <c:pt idx="0">
                  <c:v>1.36</c:v>
                </c:pt>
              </c:numCache>
            </c:numRef>
          </c:xVal>
          <c:yVal>
            <c:numRef>
              <c:f>'Not used'!$A$8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'Not used'!$R$9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used'!$F$9</c:f>
              <c:numCache>
                <c:formatCode>General</c:formatCode>
                <c:ptCount val="1"/>
              </c:numCache>
            </c:numRef>
          </c:xVal>
          <c:yVal>
            <c:numRef>
              <c:f>'Not used'!$A$9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3"/>
          <c:order val="23"/>
          <c:tx>
            <c:strRef>
              <c:f>'Not used'!$R$10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used'!$F$10</c:f>
              <c:numCache>
                <c:formatCode>General</c:formatCode>
                <c:ptCount val="1"/>
              </c:numCache>
            </c:numRef>
          </c:xVal>
          <c:yVal>
            <c:numRef>
              <c:f>'Not used'!$A$10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4"/>
          <c:order val="24"/>
          <c:tx>
            <c:strRef>
              <c:f>'Not used'!$R$11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used'!$F$11</c:f>
              <c:numCache>
                <c:formatCode>General</c:formatCode>
                <c:ptCount val="1"/>
              </c:numCache>
            </c:numRef>
          </c:xVal>
          <c:yVal>
            <c:numRef>
              <c:f>'Not used'!$A$11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5"/>
          <c:order val="25"/>
          <c:tx>
            <c:strRef>
              <c:f>'Not used'!$R$12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used'!$F$12</c:f>
              <c:numCache>
                <c:formatCode>General</c:formatCode>
                <c:ptCount val="1"/>
              </c:numCache>
            </c:numRef>
          </c:xVal>
          <c:yVal>
            <c:numRef>
              <c:f>'Not used'!$A$12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6"/>
          <c:order val="26"/>
          <c:tx>
            <c:strRef>
              <c:f>'Not used'!$R$13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square"/>
            <c:size val="1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used'!$F$13</c:f>
              <c:numCache>
                <c:formatCode>General</c:formatCode>
                <c:ptCount val="1"/>
              </c:numCache>
            </c:numRef>
          </c:xVal>
          <c:yVal>
            <c:numRef>
              <c:f>'Not used'!$A$13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7"/>
          <c:order val="27"/>
          <c:tx>
            <c:strRef>
              <c:f>'Not used'!$R$14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used'!$F$14</c:f>
              <c:numCache>
                <c:formatCode>General</c:formatCode>
                <c:ptCount val="1"/>
              </c:numCache>
            </c:numRef>
          </c:xVal>
          <c:yVal>
            <c:numRef>
              <c:f>'Not used'!$A$14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8"/>
          <c:order val="28"/>
          <c:tx>
            <c:strRef>
              <c:f>'Not used'!$R$15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used'!$F$15</c:f>
              <c:numCache>
                <c:formatCode>General</c:formatCode>
                <c:ptCount val="1"/>
              </c:numCache>
            </c:numRef>
          </c:xVal>
          <c:yVal>
            <c:numRef>
              <c:f>'Not used'!$A$15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9"/>
          <c:order val="29"/>
          <c:tx>
            <c:strRef>
              <c:f>'Not used'!$R$16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used'!$F$16</c:f>
              <c:numCache>
                <c:formatCode>General</c:formatCode>
                <c:ptCount val="1"/>
              </c:numCache>
            </c:numRef>
          </c:xVal>
          <c:yVal>
            <c:numRef>
              <c:f>'Not used'!$A$16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0"/>
          <c:order val="30"/>
          <c:tx>
            <c:strRef>
              <c:f>'Not used'!$R$17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used'!$F$17</c:f>
              <c:numCache>
                <c:formatCode>General</c:formatCode>
                <c:ptCount val="1"/>
              </c:numCache>
            </c:numRef>
          </c:xVal>
          <c:yVal>
            <c:numRef>
              <c:f>'Not used'!$A$17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1"/>
          <c:order val="31"/>
          <c:tx>
            <c:strRef>
              <c:f>'Not used'!$R$18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used'!$F$18</c:f>
              <c:numCache>
                <c:formatCode>General</c:formatCode>
                <c:ptCount val="1"/>
              </c:numCache>
            </c:numRef>
          </c:xVal>
          <c:yVal>
            <c:numRef>
              <c:f>'Not used'!$A$18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2"/>
          <c:order val="32"/>
          <c:tx>
            <c:strRef>
              <c:f>'Not used'!$R$19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used'!$F$19</c:f>
              <c:numCache>
                <c:formatCode>General</c:formatCode>
                <c:ptCount val="1"/>
              </c:numCache>
            </c:numRef>
          </c:xVal>
          <c:yVal>
            <c:numRef>
              <c:f>'Not used'!$A$19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3"/>
          <c:order val="33"/>
          <c:tx>
            <c:strRef>
              <c:f>'Not used'!$R$20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used'!$F$20</c:f>
              <c:numCache>
                <c:formatCode>General</c:formatCode>
                <c:ptCount val="1"/>
              </c:numCache>
            </c:numRef>
          </c:xVal>
          <c:yVal>
            <c:numRef>
              <c:f>'Not used'!$A$20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4"/>
          <c:order val="34"/>
          <c:tx>
            <c:strRef>
              <c:f>'Not used'!$R$21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used'!$F$21</c:f>
              <c:numCache>
                <c:formatCode>General</c:formatCode>
                <c:ptCount val="1"/>
              </c:numCache>
            </c:numRef>
          </c:xVal>
          <c:yVal>
            <c:numRef>
              <c:f>'Not used'!$A$21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5"/>
          <c:order val="35"/>
          <c:tx>
            <c:strRef>
              <c:f>'Not used'!$R$22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used'!$F$22</c:f>
              <c:numCache>
                <c:formatCode>General</c:formatCode>
                <c:ptCount val="1"/>
              </c:numCache>
            </c:numRef>
          </c:xVal>
          <c:yVal>
            <c:numRef>
              <c:f>'Not used'!$A$22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6"/>
          <c:order val="36"/>
          <c:tx>
            <c:strRef>
              <c:f>'Not used'!$R$23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used'!$F$23</c:f>
              <c:numCache>
                <c:formatCode>General</c:formatCode>
                <c:ptCount val="1"/>
              </c:numCache>
            </c:numRef>
          </c:xVal>
          <c:yVal>
            <c:numRef>
              <c:f>'Not used'!$A$23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7"/>
          <c:order val="37"/>
          <c:tx>
            <c:strRef>
              <c:f>'Not used'!$R$24</c:f>
              <c:strCache>
                <c:ptCount val="1"/>
                <c:pt idx="0">
                  <c:v>0.00, RR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'Not used'!$F$24</c:f>
              <c:numCache>
                <c:formatCode>General</c:formatCode>
                <c:ptCount val="1"/>
              </c:numCache>
            </c:numRef>
          </c:xVal>
          <c:yVal>
            <c:numRef>
              <c:f>'Not used'!$A$24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38"/>
          <c:order val="38"/>
          <c:tx>
            <c:strRef>
              <c:f>'Not used'!$E$6</c:f>
              <c:strCache>
                <c:ptCount val="1"/>
                <c:pt idx="0">
                  <c:v>16 Yin 2007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'Not used'!$D$6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used'!$A$6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39"/>
          <c:order val="39"/>
          <c:tx>
            <c:strRef>
              <c:f>'Not used'!$E$7</c:f>
              <c:strCache>
                <c:ptCount val="1"/>
                <c:pt idx="0">
                  <c:v>23 Waked 2012, Mother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'Not used'!$D$7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used'!$A$7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40"/>
          <c:order val="40"/>
          <c:tx>
            <c:strRef>
              <c:f>'Not used'!$E$8</c:f>
              <c:strCache>
                <c:ptCount val="1"/>
                <c:pt idx="0">
                  <c:v>23 Waked 2012, Father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4.854368932038834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used'!$A$8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41"/>
          <c:order val="41"/>
          <c:tx>
            <c:strRef>
              <c:f>'Not used'!$E$9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2"/>
          <c:order val="42"/>
          <c:tx>
            <c:strRef>
              <c:f>'Not used'!$E$10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used'!$D$10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used'!$A$10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3"/>
          <c:order val="43"/>
          <c:tx>
            <c:strRef>
              <c:f>'Not used'!$E$11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9.2591522967418133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used'!$D$11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used'!$A$11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4"/>
          <c:order val="44"/>
          <c:tx>
            <c:strRef>
              <c:f>'Not used'!$E$12</c:f>
              <c:strCache>
                <c:ptCount val="1"/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3816925734024179E-3"/>
                  <c:y val="-9.2591522967418133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used'!$D$12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used'!$A$12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5"/>
          <c:order val="45"/>
          <c:tx>
            <c:strRef>
              <c:f>'Not used'!$E$13</c:f>
              <c:strCache>
                <c:ptCount val="1"/>
              </c:strCache>
            </c:strRef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633851468048358E-3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used'!$D$13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used'!$A$13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6"/>
          <c:order val="46"/>
          <c:tx>
            <c:strRef>
              <c:f>'Not used'!$E$14</c:f>
              <c:strCache>
                <c:ptCount val="1"/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used'!$D$14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used'!$A$14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7"/>
          <c:order val="47"/>
          <c:tx>
            <c:strRef>
              <c:f>'Not used'!$E$15</c:f>
              <c:strCache>
                <c:ptCount val="1"/>
              </c:strCache>
            </c:strRef>
          </c:tx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used'!$D$15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used'!$A$15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8"/>
          <c:order val="48"/>
          <c:tx>
            <c:strRef>
              <c:f>'Not used'!$E$16</c:f>
              <c:strCache>
                <c:ptCount val="1"/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326844723830013E-18"/>
                  <c:y val="-3.677324425355944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used'!$D$16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used'!$A$16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49"/>
          <c:order val="49"/>
          <c:tx>
            <c:strRef>
              <c:f>'Not used'!$E$17</c:f>
              <c:strCache>
                <c:ptCount val="1"/>
              </c:strCache>
            </c:strRef>
          </c:tx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used'!$D$17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used'!$A$17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0"/>
          <c:order val="50"/>
          <c:tx>
            <c:strRef>
              <c:f>'Not used'!$E$18</c:f>
              <c:strCache>
                <c:ptCount val="1"/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used'!$D$18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used'!$A$18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1"/>
          <c:order val="51"/>
          <c:tx>
            <c:strRef>
              <c:f>'Not used'!$E$19</c:f>
              <c:strCache>
                <c:ptCount val="1"/>
              </c:strCache>
            </c:strRef>
          </c:tx>
          <c:spPr>
            <a:ln w="12700">
              <a:solidFill>
                <a:srgbClr val="660066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used'!$D$19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used'!$A$19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2"/>
          <c:order val="52"/>
          <c:tx>
            <c:strRef>
              <c:f>'Not used'!$E$20</c:f>
              <c:strCache>
                <c:ptCount val="1"/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used'!$D$20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used'!$A$20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3"/>
          <c:order val="53"/>
          <c:tx>
            <c:strRef>
              <c:f>'Not used'!$E$21</c:f>
              <c:strCache>
                <c:ptCount val="1"/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used'!$D$21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used'!$A$21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4"/>
          <c:order val="54"/>
          <c:tx>
            <c:strRef>
              <c:f>'Not used'!$E$22</c:f>
              <c:strCache>
                <c:ptCount val="1"/>
              </c:strCache>
            </c:strRef>
          </c:tx>
          <c:spPr>
            <a:ln w="12700">
              <a:solidFill>
                <a:srgbClr val="CCCC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used'!$D$22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used'!$A$22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5"/>
          <c:order val="55"/>
          <c:tx>
            <c:strRef>
              <c:f>'Not used'!$E$23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used'!$D$23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used'!$A$23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6"/>
          <c:order val="56"/>
          <c:tx>
            <c:strRef>
              <c:f>'Not used'!$E$24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used'!$D$24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used'!$A$24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57"/>
          <c:order val="57"/>
          <c:tx>
            <c:strRef>
              <c:f>'Not used'!$Q$52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used'!$G$52:$H$52</c:f>
              <c:numCache>
                <c:formatCode>0.00</c:formatCode>
                <c:ptCount val="2"/>
              </c:numCache>
            </c:numRef>
          </c:xVal>
          <c:yVal>
            <c:numRef>
              <c:f>'Not used'!$A$52:$C$52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58"/>
          <c:order val="58"/>
          <c:tx>
            <c:strRef>
              <c:f>'Not used'!$Q$53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used'!$G$53:$H$53</c:f>
              <c:numCache>
                <c:formatCode>0.00</c:formatCode>
                <c:ptCount val="2"/>
              </c:numCache>
            </c:numRef>
          </c:xVal>
          <c:yVal>
            <c:numRef>
              <c:f>'Not used'!$A$53:$C$53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59"/>
          <c:order val="59"/>
          <c:tx>
            <c:strRef>
              <c:f>'Not used'!$Q$54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used'!$G$54:$H$54</c:f>
              <c:numCache>
                <c:formatCode>0.00</c:formatCode>
                <c:ptCount val="2"/>
              </c:numCache>
            </c:numRef>
          </c:xVal>
          <c:yVal>
            <c:numRef>
              <c:f>'Not used'!$A$54:$C$54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0"/>
          <c:order val="60"/>
          <c:tx>
            <c:strRef>
              <c:f>'Not used'!$Q$56</c:f>
              <c:strCache>
                <c:ptCount val="1"/>
                <c:pt idx="0">
                  <c:v>Study No., Author, Sex,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used'!$G$56:$H$56</c:f>
              <c:numCache>
                <c:formatCode>0.00</c:formatCode>
                <c:ptCount val="2"/>
              </c:numCache>
            </c:numRef>
          </c:xVal>
          <c:yVal>
            <c:numRef>
              <c:f>'Not used'!$A$56:$C$56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0"/>
        </c:ser>
        <c:ser>
          <c:idx val="61"/>
          <c:order val="61"/>
          <c:tx>
            <c:strRef>
              <c:f>'Not used'!$Q$57</c:f>
              <c:strCache>
                <c:ptCount val="1"/>
                <c:pt idx="0">
                  <c:v>North America,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used'!$G$57:$H$57</c:f>
              <c:numCache>
                <c:formatCode>0.00</c:formatCode>
                <c:ptCount val="2"/>
              </c:numCache>
            </c:numRef>
          </c:xVal>
          <c:yVal>
            <c:numRef>
              <c:f>'Not used'!$A$57:$C$57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80"/>
          <c:order val="62"/>
          <c:tx>
            <c:strRef>
              <c:f>'Not used'!$Q$58</c:f>
              <c:strCache>
                <c:ptCount val="1"/>
                <c:pt idx="0">
                  <c:v>Asia,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used'!$G$58:$H$58</c:f>
              <c:numCache>
                <c:formatCode>0.00</c:formatCode>
                <c:ptCount val="2"/>
              </c:numCache>
            </c:numRef>
          </c:xVal>
          <c:yVal>
            <c:numRef>
              <c:f>'Not used'!$A$58:$C$58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2"/>
          <c:order val="63"/>
          <c:tx>
            <c:strRef>
              <c:f>'Not used'!$Q$59</c:f>
              <c:strCache>
                <c:ptCount val="1"/>
                <c:pt idx="0">
                  <c:v>Europe,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used'!$G$59:$H$59</c:f>
              <c:numCache>
                <c:formatCode>0.00</c:formatCode>
                <c:ptCount val="2"/>
              </c:numCache>
            </c:numRef>
          </c:xVal>
          <c:yVal>
            <c:numRef>
              <c:f>'Not used'!$A$59:$C$59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3"/>
          <c:order val="64"/>
          <c:tx>
            <c:strRef>
              <c:f>'Not used'!$Q$61</c:f>
              <c:strCache>
                <c:ptCount val="1"/>
                <c:pt idx="0">
                  <c:v>Total, Line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'Not used'!$G$61:$H$61</c:f>
              <c:numCache>
                <c:formatCode>0.00</c:formatCode>
                <c:ptCount val="2"/>
                <c:pt idx="0">
                  <c:v>0.74326451867446985</c:v>
                </c:pt>
                <c:pt idx="1">
                  <c:v>1.0901760920664634</c:v>
                </c:pt>
              </c:numCache>
            </c:numRef>
          </c:xVal>
          <c:yVal>
            <c:numRef>
              <c:f>'Not used'!$A$61:$C$61</c:f>
              <c:numCache>
                <c:formatCode>General</c:formatCode>
                <c:ptCount val="3"/>
                <c:pt idx="0">
                  <c:v>7.3</c:v>
                </c:pt>
                <c:pt idx="1">
                  <c:v>7.3</c:v>
                </c:pt>
                <c:pt idx="2">
                  <c:v>7.3</c:v>
                </c:pt>
              </c:numCache>
            </c:numRef>
          </c:yVal>
          <c:smooth val="0"/>
        </c:ser>
        <c:ser>
          <c:idx val="79"/>
          <c:order val="65"/>
          <c:tx>
            <c:strRef>
              <c:f>'Not used'!$R$52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square"/>
            <c:size val="1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'Not used'!$F$52</c:f>
              <c:numCache>
                <c:formatCode>0.00</c:formatCode>
                <c:ptCount val="1"/>
              </c:numCache>
            </c:numRef>
          </c:xVal>
          <c:yVal>
            <c:numRef>
              <c:f>'Not used'!$A$52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4"/>
          <c:order val="66"/>
          <c:tx>
            <c:strRef>
              <c:f>'Not used'!$R$53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square"/>
            <c:size val="11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'Not used'!$F$53</c:f>
              <c:numCache>
                <c:formatCode>0.00</c:formatCode>
                <c:ptCount val="1"/>
              </c:numCache>
            </c:numRef>
          </c:xVal>
          <c:yVal>
            <c:numRef>
              <c:f>'Not used'!$A$53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5"/>
          <c:order val="67"/>
          <c:tx>
            <c:strRef>
              <c:f>'Not used'!$R$54</c:f>
              <c:strCache>
                <c:ptCount val="1"/>
                <c:pt idx="0">
                  <c:v>Subtotal, RR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'Not used'!$F$54</c:f>
              <c:numCache>
                <c:formatCode>0.00</c:formatCode>
                <c:ptCount val="1"/>
              </c:numCache>
            </c:numRef>
          </c:xVal>
          <c:yVal>
            <c:numRef>
              <c:f>'Not used'!$A$54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6"/>
          <c:order val="68"/>
          <c:tx>
            <c:strRef>
              <c:f>'Not used'!$R$56</c:f>
              <c:strCache>
                <c:ptCount val="1"/>
                <c:pt idx="0">
                  <c:v>Study No., Author, Sex, RR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'Not used'!$F$56</c:f>
              <c:numCache>
                <c:formatCode>0.00</c:formatCode>
                <c:ptCount val="1"/>
              </c:numCache>
            </c:numRef>
          </c:xVal>
          <c:yVal>
            <c:numRef>
              <c:f>'Not used'!$A$56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67"/>
          <c:order val="69"/>
          <c:tx>
            <c:strRef>
              <c:f>'Not used'!$R$57</c:f>
              <c:strCache>
                <c:ptCount val="1"/>
                <c:pt idx="0">
                  <c:v>North America, RR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'Not used'!$F$57</c:f>
              <c:numCache>
                <c:formatCode>0.00</c:formatCode>
                <c:ptCount val="1"/>
              </c:numCache>
            </c:numRef>
          </c:xVal>
          <c:yVal>
            <c:numRef>
              <c:f>'Not used'!$A$57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8"/>
          <c:order val="70"/>
          <c:tx>
            <c:strRef>
              <c:f>'Not used'!$R$58</c:f>
              <c:strCache>
                <c:ptCount val="1"/>
                <c:pt idx="0">
                  <c:v>Asia, RR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'Not used'!$F$58</c:f>
              <c:numCache>
                <c:formatCode>0.00</c:formatCode>
                <c:ptCount val="1"/>
              </c:numCache>
            </c:numRef>
          </c:xVal>
          <c:yVal>
            <c:numRef>
              <c:f>'Not used'!$A$58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69"/>
          <c:order val="71"/>
          <c:tx>
            <c:strRef>
              <c:f>'Not used'!$R$59</c:f>
              <c:strCache>
                <c:ptCount val="1"/>
                <c:pt idx="0">
                  <c:v>Europe, RR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'Not used'!$F$59</c:f>
              <c:numCache>
                <c:formatCode>0.00</c:formatCode>
                <c:ptCount val="1"/>
              </c:numCache>
            </c:numRef>
          </c:xVal>
          <c:yVal>
            <c:numRef>
              <c:f>'Not used'!$A$59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0"/>
          <c:order val="72"/>
          <c:tx>
            <c:strRef>
              <c:f>'Not used'!$R$61</c:f>
              <c:strCache>
                <c:ptCount val="1"/>
                <c:pt idx="0">
                  <c:v>Total, RR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square"/>
            <c:size val="1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'Not used'!$F$61</c:f>
              <c:numCache>
                <c:formatCode>0.00</c:formatCode>
                <c:ptCount val="1"/>
                <c:pt idx="0">
                  <c:v>0.90016065696085301</c:v>
                </c:pt>
              </c:numCache>
            </c:numRef>
          </c:xVal>
          <c:yVal>
            <c:numRef>
              <c:f>'Not used'!$A$61</c:f>
              <c:numCache>
                <c:formatCode>General</c:formatCode>
                <c:ptCount val="1"/>
                <c:pt idx="0">
                  <c:v>7.3</c:v>
                </c:pt>
              </c:numCache>
            </c:numRef>
          </c:yVal>
          <c:smooth val="0"/>
        </c:ser>
        <c:ser>
          <c:idx val="71"/>
          <c:order val="73"/>
          <c:tx>
            <c:strRef>
              <c:f>'Not used'!$E$52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3366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used'!$D$52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used'!$A$52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2"/>
          <c:order val="74"/>
          <c:tx>
            <c:strRef>
              <c:f>'Not used'!$E$53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33CCCC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used'!$D$53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used'!$A$53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3"/>
          <c:order val="75"/>
          <c:tx>
            <c:strRef>
              <c:f>'Not used'!$E$54</c:f>
              <c:strCache>
                <c:ptCount val="1"/>
                <c:pt idx="0">
                  <c:v>Subtotal</c:v>
                </c:pt>
              </c:strCache>
            </c:strRef>
          </c:tx>
          <c:spPr>
            <a:ln w="12700">
              <a:solidFill>
                <a:srgbClr val="99CC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used'!$D$54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used'!$A$54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4"/>
          <c:order val="76"/>
          <c:tx>
            <c:strRef>
              <c:f>'Not used'!$E$56</c:f>
              <c:strCache>
                <c:ptCount val="1"/>
                <c:pt idx="0">
                  <c:v>Study No., Author, Sex</c:v>
                </c:pt>
              </c:strCache>
            </c:strRef>
          </c:tx>
          <c:spPr>
            <a:ln w="12700">
              <a:solidFill>
                <a:srgbClr val="FFCC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336000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used'!$D$56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75"/>
          <c:order val="77"/>
          <c:tx>
            <c:strRef>
              <c:f>'Not used'!$E$57</c:f>
              <c:strCache>
                <c:ptCount val="1"/>
                <c:pt idx="0">
                  <c:v>North America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used'!$D$57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used'!$A$57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6"/>
          <c:order val="78"/>
          <c:tx>
            <c:strRef>
              <c:f>'Not used'!$E$58</c:f>
              <c:strCache>
                <c:ptCount val="1"/>
                <c:pt idx="0">
                  <c:v>Asia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used'!$D$58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used'!$A$58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7"/>
          <c:order val="79"/>
          <c:tx>
            <c:strRef>
              <c:f>'Not used'!$E$59</c:f>
              <c:strCache>
                <c:ptCount val="1"/>
                <c:pt idx="0">
                  <c:v>Europe</c:v>
                </c:pt>
              </c:strCache>
            </c:strRef>
          </c:tx>
          <c:spPr>
            <a:ln w="12700">
              <a:solidFill>
                <a:srgbClr val="666699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used'!$D$59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used'!$A$59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78"/>
          <c:order val="80"/>
          <c:tx>
            <c:strRef>
              <c:f>'Not used'!$E$61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96969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'Not used'!$D$61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used'!$A$61</c:f>
              <c:numCache>
                <c:formatCode>General</c:formatCode>
                <c:ptCount val="1"/>
                <c:pt idx="0">
                  <c:v>7.3</c:v>
                </c:pt>
              </c:numCache>
            </c:numRef>
          </c:yVal>
          <c:smooth val="0"/>
        </c:ser>
        <c:ser>
          <c:idx val="81"/>
          <c:order val="81"/>
          <c:tx>
            <c:strRef>
              <c:f>'Not used'!$K$6</c:f>
              <c:strCache>
                <c:ptCount val="1"/>
                <c:pt idx="0">
                  <c:v>0.87 (0.71 - 1.06)</c:v>
                </c:pt>
              </c:strCache>
            </c:strRef>
          </c:tx>
          <c:spPr>
            <a:ln w="12700">
              <a:solidFill>
                <a:srgbClr val="00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'Not used'!$J$6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used'!$A$6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</c:ser>
        <c:ser>
          <c:idx val="82"/>
          <c:order val="82"/>
          <c:tx>
            <c:strRef>
              <c:f>'Not used'!$K$7</c:f>
              <c:strCache>
                <c:ptCount val="1"/>
                <c:pt idx="0">
                  <c:v>1.17 (0.39 - 3.52)</c:v>
                </c:pt>
              </c:strCache>
            </c:strRef>
          </c:tx>
          <c:spPr>
            <a:ln w="12700">
              <a:solidFill>
                <a:srgbClr val="33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'Not used'!$J$7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used'!$A$7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</c:ser>
        <c:ser>
          <c:idx val="83"/>
          <c:order val="83"/>
          <c:tx>
            <c:strRef>
              <c:f>'Not used'!$K$8</c:f>
              <c:strCache>
                <c:ptCount val="1"/>
                <c:pt idx="0">
                  <c:v>1.36 (0.61 - 3.07)</c:v>
                </c:pt>
              </c:strCache>
            </c:strRef>
          </c:tx>
          <c:spPr>
            <a:ln w="12700">
              <a:solidFill>
                <a:srgbClr val="9933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'Not used'!$J$8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used'!$A$8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84"/>
          <c:order val="84"/>
          <c:tx>
            <c:strRef>
              <c:f>'Not used'!$K$9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85"/>
          <c:order val="85"/>
          <c:tx>
            <c:strRef>
              <c:f>'Not used'!$K$10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used'!$J$10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used'!$A$10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86"/>
          <c:order val="86"/>
          <c:tx>
            <c:strRef>
              <c:f>'Not used'!$K$11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used'!$J$11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used'!$A$11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87"/>
          <c:order val="87"/>
          <c:tx>
            <c:strRef>
              <c:f>'Not used'!$K$12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FF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used'!$J$12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used'!$A$12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88"/>
          <c:order val="88"/>
          <c:tx>
            <c:strRef>
              <c:f>'Not used'!$K$13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used'!$J$13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used'!$A$13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89"/>
          <c:order val="89"/>
          <c:tx>
            <c:strRef>
              <c:f>'Not used'!$K$14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FF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used'!$J$14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used'!$A$14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0"/>
          <c:order val="90"/>
          <c:tx>
            <c:strRef>
              <c:f>'Not used'!$K$15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used'!$J$15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used'!$A$15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1"/>
          <c:order val="91"/>
          <c:tx>
            <c:strRef>
              <c:f>'Not used'!$K$16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used'!$J$16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used'!$A$16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2"/>
          <c:order val="92"/>
          <c:tx>
            <c:strRef>
              <c:f>'Not used'!$K$17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used'!$J$17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used'!$A$17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3"/>
          <c:order val="93"/>
          <c:tx>
            <c:strRef>
              <c:f>'Not used'!$K$18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used'!$J$18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used'!$A$18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4"/>
          <c:order val="94"/>
          <c:tx>
            <c:strRef>
              <c:f>'Not used'!$K$19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used'!$J$19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used'!$A$19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5"/>
          <c:order val="95"/>
          <c:tx>
            <c:strRef>
              <c:f>'Not used'!$K$20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used'!$A$20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6"/>
          <c:order val="96"/>
          <c:tx>
            <c:strRef>
              <c:f>'Not used'!$K$21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used'!$J$21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used'!$A$21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7"/>
          <c:order val="97"/>
          <c:tx>
            <c:strRef>
              <c:f>'Not used'!$K$22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80800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used'!$J$22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used'!$A$22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8"/>
          <c:order val="98"/>
          <c:tx>
            <c:strRef>
              <c:f>'Not used'!$K$23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used'!$J$23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used'!$A$23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99"/>
          <c:order val="99"/>
          <c:tx>
            <c:strRef>
              <c:f>'Not used'!$K$24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00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used'!$J$24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used'!$A$24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0"/>
          <c:order val="100"/>
          <c:tx>
            <c:strRef>
              <c:f>'Not used'!$K$52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C0C0C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used'!$J$52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used'!$A$52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1"/>
          <c:order val="101"/>
          <c:tx>
            <c:strRef>
              <c:f>'Not used'!$K$53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80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used'!$J$53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used'!$A$53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2"/>
          <c:order val="102"/>
          <c:tx>
            <c:strRef>
              <c:f>'Not used'!$K$54</c:f>
              <c:strCache>
                <c:ptCount val="1"/>
                <c:pt idx="0">
                  <c:v>0.00 (0.00 - 0.00)</c:v>
                </c:pt>
              </c:strCache>
            </c:strRef>
          </c:tx>
          <c:spPr>
            <a:ln w="12700">
              <a:solidFill>
                <a:srgbClr val="9999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used'!$J$54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used'!$A$54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3"/>
          <c:order val="103"/>
          <c:tx>
            <c:strRef>
              <c:f>'Not used'!$K$56</c:f>
              <c:strCache>
                <c:ptCount val="1"/>
                <c:pt idx="0">
                  <c:v>  OR   (95% CI)</c:v>
                </c:pt>
              </c:strCache>
            </c:strRef>
          </c:tx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'Not used'!$J$56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used'!$A$56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04"/>
          <c:order val="104"/>
          <c:tx>
            <c:strRef>
              <c:f>'Not used'!$K$57</c:f>
              <c:strCache>
                <c:ptCount val="1"/>
              </c:strCache>
            </c:strRef>
          </c:tx>
          <c:spPr>
            <a:ln w="12700">
              <a:solidFill>
                <a:srgbClr val="FFFFCC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used'!$J$57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used'!$A$57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5"/>
          <c:order val="105"/>
          <c:tx>
            <c:strRef>
              <c:f>'Not used'!$K$58</c:f>
              <c:strCache>
                <c:ptCount val="1"/>
              </c:strCache>
            </c:strRef>
          </c:tx>
          <c:spPr>
            <a:ln w="12700">
              <a:solidFill>
                <a:srgbClr val="CCFFFF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used'!$J$58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used'!$A$58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7"/>
          <c:order val="106"/>
          <c:tx>
            <c:strRef>
              <c:f>'Not used'!$K$59</c:f>
              <c:strCache>
                <c:ptCount val="1"/>
              </c:strCache>
            </c:strRef>
          </c:tx>
          <c:spPr>
            <a:ln w="12700">
              <a:solidFill>
                <a:srgbClr val="FF8080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used'!$J$59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used'!$A$59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06"/>
          <c:order val="107"/>
          <c:tx>
            <c:strRef>
              <c:f>'Not used'!$K$61</c:f>
              <c:strCache>
                <c:ptCount val="1"/>
                <c:pt idx="0">
                  <c:v>0.90 (0.74 - 1.09)</c:v>
                </c:pt>
              </c:strCache>
            </c:strRef>
          </c:tx>
          <c:spPr>
            <a:ln w="12700">
              <a:solidFill>
                <a:srgbClr val="660066"/>
              </a:solidFill>
              <a:prstDash val="lg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'Not used'!$J$61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used'!$A$61</c:f>
              <c:numCache>
                <c:formatCode>General</c:formatCode>
                <c:ptCount val="1"/>
                <c:pt idx="0">
                  <c:v>7.3</c:v>
                </c:pt>
              </c:numCache>
            </c:numRef>
          </c:yVal>
          <c:smooth val="0"/>
        </c:ser>
        <c:ser>
          <c:idx val="108"/>
          <c:order val="108"/>
          <c:tx>
            <c:strRef>
              <c:f>'Not used'!$Q$25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used'!$G$25:$H$25</c:f>
              <c:numCache>
                <c:formatCode>General</c:formatCode>
                <c:ptCount val="2"/>
              </c:numCache>
            </c:numRef>
          </c:xVal>
          <c:yVal>
            <c:numRef>
              <c:f>'Not used'!$A$25:$C$25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09"/>
          <c:order val="109"/>
          <c:tx>
            <c:strRef>
              <c:f>'Not used'!$R$25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'Not used'!$F$25</c:f>
              <c:numCache>
                <c:formatCode>General</c:formatCode>
                <c:ptCount val="1"/>
              </c:numCache>
            </c:numRef>
          </c:xVal>
          <c:yVal>
            <c:numRef>
              <c:f>'Not used'!$A$25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0"/>
          <c:order val="110"/>
          <c:tx>
            <c:strRef>
              <c:f>'Not used'!$E$25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used'!$D$25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used'!$A$25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1"/>
          <c:order val="111"/>
          <c:tx>
            <c:strRef>
              <c:f>'Not used'!$K$25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used'!$J$25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used'!$A$25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2"/>
          <c:order val="112"/>
          <c:tx>
            <c:strRef>
              <c:f>'Not used'!$Q$26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used'!$G$26:$H$26</c:f>
              <c:numCache>
                <c:formatCode>General</c:formatCode>
                <c:ptCount val="2"/>
              </c:numCache>
            </c:numRef>
          </c:xVal>
          <c:yVal>
            <c:numRef>
              <c:f>'Not used'!$A$26:$C$26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13"/>
          <c:order val="113"/>
          <c:tx>
            <c:strRef>
              <c:f>'Not used'!$R$26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used'!$F$26</c:f>
              <c:numCache>
                <c:formatCode>General</c:formatCode>
                <c:ptCount val="1"/>
              </c:numCache>
            </c:numRef>
          </c:xVal>
          <c:yVal>
            <c:numRef>
              <c:f>'Not used'!$A$26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4"/>
          <c:order val="114"/>
          <c:tx>
            <c:strRef>
              <c:f>'Not used'!$E$26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used'!$D$26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used'!$A$26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5"/>
          <c:order val="115"/>
          <c:tx>
            <c:strRef>
              <c:f>'Not used'!$Q$27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used'!$G$27:$H$27</c:f>
              <c:numCache>
                <c:formatCode>General</c:formatCode>
                <c:ptCount val="2"/>
              </c:numCache>
            </c:numRef>
          </c:xVal>
          <c:yVal>
            <c:numRef>
              <c:f>'Not used'!$A$27:$C$27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16"/>
          <c:order val="116"/>
          <c:tx>
            <c:strRef>
              <c:f>'Not used'!$R$27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used'!$F$27</c:f>
              <c:numCache>
                <c:formatCode>General</c:formatCode>
                <c:ptCount val="1"/>
              </c:numCache>
            </c:numRef>
          </c:xVal>
          <c:yVal>
            <c:numRef>
              <c:f>'Not used'!$A$27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7"/>
          <c:order val="117"/>
          <c:tx>
            <c:strRef>
              <c:f>'Not used'!$E$27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used'!$D$27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used'!$A$27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8"/>
          <c:order val="118"/>
          <c:tx>
            <c:strRef>
              <c:f>'Not used'!$K$27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used'!$J$27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used'!$A$27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9"/>
          <c:order val="119"/>
          <c:tx>
            <c:strRef>
              <c:f>'Not used'!$Q$28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used'!$G$28:$H$28</c:f>
              <c:numCache>
                <c:formatCode>General</c:formatCode>
                <c:ptCount val="2"/>
              </c:numCache>
            </c:numRef>
          </c:xVal>
          <c:yVal>
            <c:numRef>
              <c:f>'Not used'!$A$28:$C$28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20"/>
          <c:order val="120"/>
          <c:tx>
            <c:strRef>
              <c:f>'Not used'!$R$28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used'!$F$28</c:f>
              <c:numCache>
                <c:formatCode>General</c:formatCode>
                <c:ptCount val="1"/>
              </c:numCache>
            </c:numRef>
          </c:xVal>
          <c:yVal>
            <c:numRef>
              <c:f>'Not used'!$A$28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1"/>
          <c:order val="121"/>
          <c:tx>
            <c:strRef>
              <c:f>'Not used'!$E$28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used'!$D$28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used'!$A$28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2"/>
          <c:order val="122"/>
          <c:tx>
            <c:strRef>
              <c:f>'Not used'!$K$28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used'!$J$28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used'!$A$28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3"/>
          <c:order val="123"/>
          <c:tx>
            <c:strRef>
              <c:f>'Not used'!$Q$29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used'!$G$29:$H$29</c:f>
              <c:numCache>
                <c:formatCode>General</c:formatCode>
                <c:ptCount val="2"/>
              </c:numCache>
            </c:numRef>
          </c:xVal>
          <c:yVal>
            <c:numRef>
              <c:f>'Not used'!$A$29:$C$29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24"/>
          <c:order val="124"/>
          <c:tx>
            <c:strRef>
              <c:f>'Not used'!$R$29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used'!$F$29</c:f>
              <c:numCache>
                <c:formatCode>General</c:formatCode>
                <c:ptCount val="1"/>
              </c:numCache>
            </c:numRef>
          </c:xVal>
          <c:yVal>
            <c:numRef>
              <c:f>'Not used'!$A$29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5"/>
          <c:order val="125"/>
          <c:tx>
            <c:strRef>
              <c:f>'Not used'!$E$29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used'!$D$29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used'!$A$29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6"/>
          <c:order val="126"/>
          <c:tx>
            <c:strRef>
              <c:f>'Not used'!$K$29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used'!$J$29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used'!$A$29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7"/>
          <c:order val="127"/>
          <c:tx>
            <c:strRef>
              <c:f>'Not used'!$K$26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used'!$J$26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used'!$A$26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8"/>
          <c:order val="128"/>
          <c:tx>
            <c:strRef>
              <c:f>'Not used'!$Q$30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used'!$G$30:$H$30</c:f>
              <c:numCache>
                <c:formatCode>General</c:formatCode>
                <c:ptCount val="2"/>
              </c:numCache>
            </c:numRef>
          </c:xVal>
          <c:yVal>
            <c:numRef>
              <c:f>'Not used'!$A$30:$C$30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29"/>
          <c:order val="129"/>
          <c:tx>
            <c:strRef>
              <c:f>'Not used'!$R$30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used'!$F$30</c:f>
              <c:numCache>
                <c:formatCode>General</c:formatCode>
                <c:ptCount val="1"/>
              </c:numCache>
            </c:numRef>
          </c:xVal>
          <c:yVal>
            <c:numRef>
              <c:f>'Not used'!$A$30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0"/>
          <c:order val="130"/>
          <c:tx>
            <c:strRef>
              <c:f>'Not used'!$E$30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used'!$D$30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used'!$A$30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1"/>
          <c:order val="131"/>
          <c:tx>
            <c:strRef>
              <c:f>'Not used'!$K$30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used'!$J$30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used'!$A$30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2"/>
          <c:order val="132"/>
          <c:tx>
            <c:strRef>
              <c:f>'Not used'!$Q$31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used'!$G$31:$H$31</c:f>
              <c:numCache>
                <c:formatCode>General</c:formatCode>
                <c:ptCount val="2"/>
              </c:numCache>
            </c:numRef>
          </c:xVal>
          <c:yVal>
            <c:numRef>
              <c:f>'Not used'!$A$31:$C$31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33"/>
          <c:order val="133"/>
          <c:tx>
            <c:strRef>
              <c:f>'Not used'!$R$31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used'!$F$31</c:f>
              <c:numCache>
                <c:formatCode>General</c:formatCode>
                <c:ptCount val="1"/>
              </c:numCache>
            </c:numRef>
          </c:xVal>
          <c:yVal>
            <c:numRef>
              <c:f>'Not used'!$A$31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4"/>
          <c:order val="134"/>
          <c:tx>
            <c:strRef>
              <c:f>'Not used'!$E$31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used'!$D$31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used'!$A$31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5"/>
          <c:order val="135"/>
          <c:tx>
            <c:strRef>
              <c:f>'Not used'!$K$31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used'!$J$31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used'!$A$31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6"/>
          <c:order val="136"/>
          <c:tx>
            <c:strRef>
              <c:f>'Not used'!$Q$32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used'!$G$32:$H$32</c:f>
              <c:numCache>
                <c:formatCode>General</c:formatCode>
                <c:ptCount val="2"/>
              </c:numCache>
            </c:numRef>
          </c:xVal>
          <c:yVal>
            <c:numRef>
              <c:f>'Not used'!$A$32:$C$32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37"/>
          <c:order val="137"/>
          <c:tx>
            <c:strRef>
              <c:f>'Not used'!$R$32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used'!$F$32</c:f>
              <c:numCache>
                <c:formatCode>General</c:formatCode>
                <c:ptCount val="1"/>
              </c:numCache>
            </c:numRef>
          </c:xVal>
          <c:yVal>
            <c:numRef>
              <c:f>'Not used'!$A$32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8"/>
          <c:order val="138"/>
          <c:tx>
            <c:strRef>
              <c:f>'Not used'!$E$32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used'!$D$32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used'!$A$32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9"/>
          <c:order val="139"/>
          <c:tx>
            <c:strRef>
              <c:f>'Not used'!$K$32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used'!$J$32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used'!$A$32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0"/>
          <c:order val="140"/>
          <c:tx>
            <c:strRef>
              <c:f>'Not used'!$Q$33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used'!$G$33:$H$33</c:f>
              <c:numCache>
                <c:formatCode>General</c:formatCode>
                <c:ptCount val="2"/>
              </c:numCache>
            </c:numRef>
          </c:xVal>
          <c:yVal>
            <c:numRef>
              <c:f>'Not used'!$A$33:$C$33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41"/>
          <c:order val="141"/>
          <c:tx>
            <c:strRef>
              <c:f>'Not used'!$R$33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1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used'!$F$33</c:f>
              <c:numCache>
                <c:formatCode>General</c:formatCode>
                <c:ptCount val="1"/>
              </c:numCache>
            </c:numRef>
          </c:xVal>
          <c:yVal>
            <c:numRef>
              <c:f>'Not used'!$A$33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2"/>
          <c:order val="142"/>
          <c:tx>
            <c:strRef>
              <c:f>'Not used'!$E$33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used'!$D$33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used'!$A$33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3"/>
          <c:order val="143"/>
          <c:tx>
            <c:strRef>
              <c:f>'Not used'!$K$33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used'!$J$33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used'!$A$33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4"/>
          <c:order val="144"/>
          <c:tx>
            <c:strRef>
              <c:f>'Not used'!$Q$34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'Not used'!$G$34:$H$34</c:f>
              <c:numCache>
                <c:formatCode>General</c:formatCode>
                <c:ptCount val="2"/>
              </c:numCache>
            </c:numRef>
          </c:xVal>
          <c:yVal>
            <c:numRef>
              <c:f>'Not used'!$A$34:$C$34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45"/>
          <c:order val="145"/>
          <c:tx>
            <c:strRef>
              <c:f>'Not used'!$R$34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used'!$F$34</c:f>
              <c:numCache>
                <c:formatCode>General</c:formatCode>
                <c:ptCount val="1"/>
              </c:numCache>
            </c:numRef>
          </c:xVal>
          <c:yVal>
            <c:numRef>
              <c:f>'Not used'!$A$34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6"/>
          <c:order val="146"/>
          <c:tx>
            <c:strRef>
              <c:f>'Not used'!$E$34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used'!$D$34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used'!$A$34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7"/>
          <c:order val="147"/>
          <c:tx>
            <c:strRef>
              <c:f>'Not used'!$K$34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used'!$J$34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used'!$A$34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8"/>
          <c:order val="148"/>
          <c:tx>
            <c:strRef>
              <c:f>'Not used'!$Q$35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used'!$G$35:$H$35</c:f>
              <c:numCache>
                <c:formatCode>General</c:formatCode>
                <c:ptCount val="2"/>
              </c:numCache>
            </c:numRef>
          </c:xVal>
          <c:yVal>
            <c:numRef>
              <c:f>'Not used'!$A$35:$C$35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49"/>
          <c:order val="149"/>
          <c:tx>
            <c:strRef>
              <c:f>'Not used'!$R$35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11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used'!$F$35</c:f>
              <c:numCache>
                <c:formatCode>General</c:formatCode>
                <c:ptCount val="1"/>
              </c:numCache>
            </c:numRef>
          </c:xVal>
          <c:yVal>
            <c:numRef>
              <c:f>'Not used'!$A$35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0"/>
          <c:order val="150"/>
          <c:tx>
            <c:strRef>
              <c:f>'Not used'!$E$35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used'!$D$35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used'!$A$35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1"/>
          <c:order val="151"/>
          <c:tx>
            <c:strRef>
              <c:f>'Not used'!$K$35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used'!$J$35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used'!$A$35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2"/>
          <c:order val="152"/>
          <c:tx>
            <c:strRef>
              <c:f>'Not used'!$Q$36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used'!$G$36:$H$36</c:f>
              <c:numCache>
                <c:formatCode>General</c:formatCode>
                <c:ptCount val="2"/>
              </c:numCache>
            </c:numRef>
          </c:xVal>
          <c:yVal>
            <c:numRef>
              <c:f>'Not used'!$A$36:$C$36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53"/>
          <c:order val="153"/>
          <c:tx>
            <c:strRef>
              <c:f>'Not used'!$R$36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used'!$F$36</c:f>
              <c:numCache>
                <c:formatCode>General</c:formatCode>
                <c:ptCount val="1"/>
              </c:numCache>
            </c:numRef>
          </c:xVal>
          <c:yVal>
            <c:numRef>
              <c:f>'Not used'!$A$36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4"/>
          <c:order val="154"/>
          <c:tx>
            <c:strRef>
              <c:f>'Not used'!$E$36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used'!$D$36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used'!$A$36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5"/>
          <c:order val="155"/>
          <c:tx>
            <c:strRef>
              <c:f>'Not used'!$K$36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used'!$J$36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used'!$A$36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6"/>
          <c:order val="156"/>
          <c:tx>
            <c:strRef>
              <c:f>'Not used'!$Q$37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used'!$G$37:$H$37</c:f>
              <c:numCache>
                <c:formatCode>General</c:formatCode>
                <c:ptCount val="2"/>
              </c:numCache>
            </c:numRef>
          </c:xVal>
          <c:yVal>
            <c:numRef>
              <c:f>'Not used'!$A$37:$C$37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57"/>
          <c:order val="157"/>
          <c:tx>
            <c:strRef>
              <c:f>'Not used'!$R$37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used'!$F$37</c:f>
              <c:numCache>
                <c:formatCode>General</c:formatCode>
                <c:ptCount val="1"/>
              </c:numCache>
            </c:numRef>
          </c:xVal>
          <c:yVal>
            <c:numRef>
              <c:f>'Not used'!$A$37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8"/>
          <c:order val="158"/>
          <c:tx>
            <c:strRef>
              <c:f>'Not used'!$E$37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used'!$D$37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used'!$A$37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9"/>
          <c:order val="159"/>
          <c:tx>
            <c:strRef>
              <c:f>'Not used'!$K$37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used'!$J$37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used'!$A$37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0"/>
          <c:order val="160"/>
          <c:tx>
            <c:strRef>
              <c:f>'Not used'!$Q$38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used'!$G$38:$H$38</c:f>
              <c:numCache>
                <c:formatCode>General</c:formatCode>
                <c:ptCount val="2"/>
              </c:numCache>
            </c:numRef>
          </c:xVal>
          <c:yVal>
            <c:numRef>
              <c:f>'Not used'!$A$38:$C$38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1"/>
          <c:order val="161"/>
          <c:tx>
            <c:strRef>
              <c:f>'Not used'!$R$38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9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used'!$F$38</c:f>
              <c:numCache>
                <c:formatCode>General</c:formatCode>
                <c:ptCount val="1"/>
              </c:numCache>
            </c:numRef>
          </c:xVal>
          <c:yVal>
            <c:numRef>
              <c:f>'Not used'!$A$38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2"/>
          <c:order val="162"/>
          <c:tx>
            <c:strRef>
              <c:f>'Not used'!$E$38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used'!$D$38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used'!$A$38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3"/>
          <c:order val="163"/>
          <c:tx>
            <c:strRef>
              <c:f>'Not used'!$K$38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used'!$J$38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used'!$A$38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4"/>
          <c:order val="164"/>
          <c:tx>
            <c:strRef>
              <c:f>'Not used'!$Q$39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used'!$G$39:$H$39</c:f>
              <c:numCache>
                <c:formatCode>General</c:formatCode>
                <c:ptCount val="2"/>
              </c:numCache>
            </c:numRef>
          </c:xVal>
          <c:yVal>
            <c:numRef>
              <c:f>'Not used'!$A$39:$C$39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5"/>
          <c:order val="165"/>
          <c:tx>
            <c:strRef>
              <c:f>'Not used'!$R$39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used'!$F$39</c:f>
              <c:numCache>
                <c:formatCode>General</c:formatCode>
                <c:ptCount val="1"/>
              </c:numCache>
            </c:numRef>
          </c:xVal>
          <c:yVal>
            <c:numRef>
              <c:f>'Not used'!$A$39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6"/>
          <c:order val="166"/>
          <c:tx>
            <c:strRef>
              <c:f>'Not used'!$E$39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used'!$D$39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7"/>
          <c:order val="167"/>
          <c:tx>
            <c:strRef>
              <c:f>'Not used'!$K$39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used'!$J$39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used'!$A$39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8"/>
          <c:order val="168"/>
          <c:tx>
            <c:strRef>
              <c:f>'Not used'!$Q$40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used'!$G$40:$H$40</c:f>
              <c:numCache>
                <c:formatCode>General</c:formatCode>
                <c:ptCount val="2"/>
              </c:numCache>
            </c:numRef>
          </c:xVal>
          <c:yVal>
            <c:numRef>
              <c:f>'Not used'!$A$40:$C$40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69"/>
          <c:order val="169"/>
          <c:tx>
            <c:strRef>
              <c:f>'Not used'!$R$40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used'!$F$40</c:f>
              <c:numCache>
                <c:formatCode>General</c:formatCode>
                <c:ptCount val="1"/>
              </c:numCache>
            </c:numRef>
          </c:xVal>
          <c:yVal>
            <c:numRef>
              <c:f>'Not used'!$A$40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0"/>
          <c:order val="170"/>
          <c:tx>
            <c:strRef>
              <c:f>'Not used'!$E$40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used'!$D$40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1"/>
          <c:order val="171"/>
          <c:tx>
            <c:strRef>
              <c:f>'Not used'!$K$40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used'!$J$40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used'!$A$40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2"/>
          <c:order val="172"/>
          <c:tx>
            <c:strRef>
              <c:f>'Not used'!$Q$41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used'!$G$41:$H$41</c:f>
              <c:numCache>
                <c:formatCode>General</c:formatCode>
                <c:ptCount val="2"/>
              </c:numCache>
            </c:numRef>
          </c:xVal>
          <c:yVal>
            <c:numRef>
              <c:f>'Not used'!$A$41:$C$41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73"/>
          <c:order val="173"/>
          <c:tx>
            <c:strRef>
              <c:f>'Not used'!$R$41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used'!$F$41</c:f>
              <c:numCache>
                <c:formatCode>General</c:formatCode>
                <c:ptCount val="1"/>
              </c:numCache>
            </c:numRef>
          </c:xVal>
          <c:yVal>
            <c:numRef>
              <c:f>'Not used'!$A$41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4"/>
          <c:order val="174"/>
          <c:tx>
            <c:strRef>
              <c:f>'Not used'!$E$41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used'!$D$41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5"/>
          <c:order val="175"/>
          <c:tx>
            <c:strRef>
              <c:f>'Not used'!$K$41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used'!$J$41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used'!$A$41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6"/>
          <c:order val="176"/>
          <c:tx>
            <c:strRef>
              <c:f>'Not used'!$Q$42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used'!$G$42:$H$42</c:f>
              <c:numCache>
                <c:formatCode>General</c:formatCode>
                <c:ptCount val="2"/>
              </c:numCache>
            </c:numRef>
          </c:xVal>
          <c:yVal>
            <c:numRef>
              <c:f>'Not used'!$A$42:$C$42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77"/>
          <c:order val="177"/>
          <c:tx>
            <c:strRef>
              <c:f>'Not used'!$R$42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used'!$F$42</c:f>
              <c:numCache>
                <c:formatCode>General</c:formatCode>
                <c:ptCount val="1"/>
              </c:numCache>
            </c:numRef>
          </c:xVal>
          <c:yVal>
            <c:numRef>
              <c:f>'Not used'!$A$42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8"/>
          <c:order val="178"/>
          <c:tx>
            <c:strRef>
              <c:f>'Not used'!$E$42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used'!$D$42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9"/>
          <c:order val="179"/>
          <c:tx>
            <c:strRef>
              <c:f>'Not used'!$K$42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used'!$J$42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used'!$A$42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0"/>
          <c:order val="180"/>
          <c:tx>
            <c:strRef>
              <c:f>'Not used'!$Q$43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used'!$G$43:$H$43</c:f>
              <c:numCache>
                <c:formatCode>General</c:formatCode>
                <c:ptCount val="2"/>
              </c:numCache>
            </c:numRef>
          </c:xVal>
          <c:yVal>
            <c:numRef>
              <c:f>'Not used'!$A$43:$C$43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1"/>
          <c:order val="181"/>
          <c:tx>
            <c:strRef>
              <c:f>'Not used'!$R$43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used'!$F$43</c:f>
              <c:numCache>
                <c:formatCode>General</c:formatCode>
                <c:ptCount val="1"/>
              </c:numCache>
            </c:numRef>
          </c:xVal>
          <c:yVal>
            <c:numRef>
              <c:f>'Not used'!$A$43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2"/>
          <c:order val="182"/>
          <c:tx>
            <c:strRef>
              <c:f>'Not used'!$E$43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used'!$D$43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3"/>
          <c:order val="183"/>
          <c:tx>
            <c:strRef>
              <c:f>'Not used'!$K$43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used'!$J$43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used'!$A$43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4"/>
          <c:order val="184"/>
          <c:tx>
            <c:strRef>
              <c:f>'Not used'!$Q$44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used'!$G$44:$H$44</c:f>
              <c:numCache>
                <c:formatCode>General</c:formatCode>
                <c:ptCount val="2"/>
              </c:numCache>
            </c:numRef>
          </c:xVal>
          <c:yVal>
            <c:numRef>
              <c:f>'Not used'!$A$44:$C$44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5"/>
          <c:order val="185"/>
          <c:tx>
            <c:strRef>
              <c:f>'Not used'!$R$44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4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used'!$F$44</c:f>
              <c:numCache>
                <c:formatCode>General</c:formatCode>
                <c:ptCount val="1"/>
              </c:numCache>
            </c:numRef>
          </c:xVal>
          <c:yVal>
            <c:numRef>
              <c:f>'Not used'!$A$44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6"/>
          <c:order val="186"/>
          <c:tx>
            <c:strRef>
              <c:f>'Not used'!$E$44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used'!$D$44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7"/>
          <c:order val="187"/>
          <c:tx>
            <c:strRef>
              <c:f>'Not used'!$K$44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used'!$J$44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used'!$A$44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8"/>
          <c:order val="188"/>
          <c:tx>
            <c:strRef>
              <c:f>'Not used'!$Q$45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used'!$G$45:$H$45</c:f>
              <c:numCache>
                <c:formatCode>General</c:formatCode>
                <c:ptCount val="2"/>
              </c:numCache>
            </c:numRef>
          </c:xVal>
          <c:yVal>
            <c:numRef>
              <c:f>'Not used'!$A$45:$C$45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89"/>
          <c:order val="189"/>
          <c:tx>
            <c:strRef>
              <c:f>'Not used'!$R$45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10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used'!$F$45</c:f>
              <c:numCache>
                <c:formatCode>General</c:formatCode>
                <c:ptCount val="1"/>
              </c:numCache>
            </c:numRef>
          </c:xVal>
          <c:yVal>
            <c:numRef>
              <c:f>'Not used'!$A$45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0"/>
          <c:order val="190"/>
          <c:tx>
            <c:strRef>
              <c:f>'Not used'!$E$45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used'!$D$45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1"/>
          <c:order val="191"/>
          <c:tx>
            <c:strRef>
              <c:f>'Not used'!$K$45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used'!$J$45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used'!$A$45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2"/>
          <c:order val="192"/>
          <c:tx>
            <c:strRef>
              <c:f>'Not used'!$Q$46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used'!$G$46:$H$46</c:f>
              <c:numCache>
                <c:formatCode>General</c:formatCode>
                <c:ptCount val="2"/>
              </c:numCache>
            </c:numRef>
          </c:xVal>
          <c:yVal>
            <c:numRef>
              <c:f>'Not used'!$A$46:$C$46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93"/>
          <c:order val="193"/>
          <c:tx>
            <c:strRef>
              <c:f>'Not used'!$R$46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used'!$F$46</c:f>
              <c:numCache>
                <c:formatCode>General</c:formatCode>
                <c:ptCount val="1"/>
              </c:numCache>
            </c:numRef>
          </c:xVal>
          <c:yVal>
            <c:numRef>
              <c:f>'Not used'!$A$46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4"/>
          <c:order val="194"/>
          <c:tx>
            <c:strRef>
              <c:f>'Not used'!$E$46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used'!$D$46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5"/>
          <c:order val="195"/>
          <c:tx>
            <c:strRef>
              <c:f>'Not used'!$K$46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used'!$J$46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used'!$A$46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6"/>
          <c:order val="196"/>
          <c:tx>
            <c:strRef>
              <c:f>'Not used'!$Q$47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used'!$G$47:$H$47</c:f>
              <c:numCache>
                <c:formatCode>General</c:formatCode>
                <c:ptCount val="2"/>
              </c:numCache>
            </c:numRef>
          </c:xVal>
          <c:yVal>
            <c:numRef>
              <c:f>'Not used'!$A$47:$C$47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97"/>
          <c:order val="197"/>
          <c:tx>
            <c:strRef>
              <c:f>'Not used'!$R$47</c:f>
              <c:strCache>
                <c:ptCount val="1"/>
                <c:pt idx="0">
                  <c:v>0.00, RR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</c:spPr>
          </c:marker>
          <c:xVal>
            <c:numRef>
              <c:f>'Not used'!$F$47</c:f>
              <c:numCache>
                <c:formatCode>General</c:formatCode>
                <c:ptCount val="1"/>
              </c:numCache>
            </c:numRef>
          </c:xVal>
          <c:yVal>
            <c:numRef>
              <c:f>'Not used'!$A$47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8"/>
          <c:order val="198"/>
          <c:tx>
            <c:strRef>
              <c:f>'Not used'!$E$47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used'!$D$47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9"/>
          <c:order val="199"/>
          <c:tx>
            <c:strRef>
              <c:f>'Not used'!$K$47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used'!$J$47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used'!$A$47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0"/>
          <c:order val="200"/>
          <c:tx>
            <c:strRef>
              <c:f>'Not used'!$Q$48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used'!$G$48:$H$48</c:f>
              <c:numCache>
                <c:formatCode>General</c:formatCode>
                <c:ptCount val="2"/>
              </c:numCache>
            </c:numRef>
          </c:xVal>
          <c:yVal>
            <c:numRef>
              <c:f>'Not used'!$A$48:$C$48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1"/>
          <c:order val="201"/>
          <c:tx>
            <c:strRef>
              <c:f>'Not used'!$R$48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3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used'!$F$48</c:f>
              <c:numCache>
                <c:formatCode>General</c:formatCode>
                <c:ptCount val="1"/>
              </c:numCache>
            </c:numRef>
          </c:xVal>
          <c:yVal>
            <c:numRef>
              <c:f>'Not used'!$A$48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2"/>
          <c:order val="202"/>
          <c:tx>
            <c:strRef>
              <c:f>'Not used'!$E$48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used'!$D$48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3"/>
          <c:order val="203"/>
          <c:tx>
            <c:strRef>
              <c:f>'Not used'!$K$48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used'!$J$48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used'!$A$48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4"/>
          <c:order val="204"/>
          <c:tx>
            <c:strRef>
              <c:f>'Not used'!$Q$49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used'!$G$49:$H$49</c:f>
              <c:numCache>
                <c:formatCode>General</c:formatCode>
                <c:ptCount val="2"/>
              </c:numCache>
            </c:numRef>
          </c:xVal>
          <c:yVal>
            <c:numRef>
              <c:f>'Not used'!$A$49:$C$49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5"/>
          <c:order val="205"/>
          <c:tx>
            <c:strRef>
              <c:f>'Not used'!$R$49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5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used'!$F$49</c:f>
              <c:numCache>
                <c:formatCode>General</c:formatCode>
                <c:ptCount val="1"/>
              </c:numCache>
            </c:numRef>
          </c:xVal>
          <c:yVal>
            <c:numRef>
              <c:f>'Not used'!$A$49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6"/>
          <c:order val="206"/>
          <c:tx>
            <c:strRef>
              <c:f>'Not used'!$E$49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used'!$D$49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7"/>
          <c:order val="207"/>
          <c:tx>
            <c:strRef>
              <c:f>'Not used'!$K$49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used'!$J$49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used'!$A$49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8"/>
          <c:order val="208"/>
          <c:tx>
            <c:strRef>
              <c:f>'Not used'!$Q$50</c:f>
              <c:strCache>
                <c:ptCount val="1"/>
                <c:pt idx="0">
                  <c:v>0.00,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used'!$G$50:$H$50</c:f>
              <c:numCache>
                <c:formatCode>General</c:formatCode>
                <c:ptCount val="2"/>
              </c:numCache>
            </c:numRef>
          </c:xVal>
          <c:yVal>
            <c:numRef>
              <c:f>'Not used'!$A$50:$C$50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09"/>
          <c:order val="209"/>
          <c:tx>
            <c:strRef>
              <c:f>'Not used'!$R$50</c:f>
              <c:strCache>
                <c:ptCount val="1"/>
                <c:pt idx="0">
                  <c:v>0.00, RR</c:v>
                </c:pt>
              </c:strCache>
            </c:strRef>
          </c:tx>
          <c:marker>
            <c:symbol val="square"/>
            <c:size val="2"/>
            <c:spPr>
              <a:solidFill>
                <a:srgbClr val="000000"/>
              </a:solidFill>
              <a:ln>
                <a:noFill/>
              </a:ln>
            </c:spPr>
          </c:marker>
          <c:xVal>
            <c:numRef>
              <c:f>'Not used'!$F$50</c:f>
              <c:numCache>
                <c:formatCode>General</c:formatCode>
                <c:ptCount val="1"/>
              </c:numCache>
            </c:numRef>
          </c:xVal>
          <c:yVal>
            <c:numRef>
              <c:f>'Not used'!$A$50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0"/>
          <c:order val="210"/>
          <c:tx>
            <c:strRef>
              <c:f>'Not used'!$E$50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used'!$D$50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1"/>
          <c:order val="211"/>
          <c:tx>
            <c:strRef>
              <c:f>'Not used'!$K$50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used'!$J$50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used'!$A$50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2"/>
          <c:order val="212"/>
          <c:tx>
            <c:strRef>
              <c:f>'Not used'!$Q$55</c:f>
              <c:strCache>
                <c:ptCount val="1"/>
                <c:pt idx="0">
                  <c:v>Subtotal, Line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'Not used'!$G$55:$H$55</c:f>
              <c:numCache>
                <c:formatCode>0.00</c:formatCode>
                <c:ptCount val="2"/>
              </c:numCache>
            </c:numRef>
          </c:xVal>
          <c:yVal>
            <c:numRef>
              <c:f>'Not used'!$A$55:$B$55</c:f>
              <c:numCache>
                <c:formatCode>General</c:formatCode>
                <c:ptCount val="2"/>
                <c:pt idx="1">
                  <c:v>0</c:v>
                </c:pt>
              </c:numCache>
            </c:numRef>
          </c:yVal>
          <c:smooth val="0"/>
        </c:ser>
        <c:ser>
          <c:idx val="213"/>
          <c:order val="213"/>
          <c:tx>
            <c:strRef>
              <c:f>'Not used'!$R$55</c:f>
              <c:strCache>
                <c:ptCount val="1"/>
                <c:pt idx="0">
                  <c:v>Subtotal, RR</c:v>
                </c:pt>
              </c:strCache>
            </c:strRef>
          </c:tx>
          <c:marker>
            <c:symbol val="square"/>
            <c:size val="1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'Not used'!$F$55</c:f>
              <c:numCache>
                <c:formatCode>0.00</c:formatCode>
                <c:ptCount val="1"/>
              </c:numCache>
            </c:numRef>
          </c:xVal>
          <c:yVal>
            <c:numRef>
              <c:f>'Not used'!$A$55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4"/>
          <c:order val="214"/>
          <c:tx>
            <c:strRef>
              <c:f>'Not used'!$E$55</c:f>
              <c:strCache>
                <c:ptCount val="1"/>
                <c:pt idx="0">
                  <c:v>Subtotal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used'!$D$55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used'!$A$55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5"/>
          <c:order val="215"/>
          <c:tx>
            <c:strRef>
              <c:f>'Not used'!$K$55</c:f>
              <c:strCache>
                <c:ptCount val="1"/>
                <c:pt idx="0">
                  <c:v>0.00 (0.00 - 0.00)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used'!$J$55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'Not used'!$A$55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6"/>
          <c:order val="216"/>
          <c:tx>
            <c:strRef>
              <c:f>'Not used'!$E$60</c:f>
              <c:strCache>
                <c:ptCount val="1"/>
                <c:pt idx="0">
                  <c:v>Multicountry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'Not used'!$D$60</c:f>
              <c:numCache>
                <c:formatCode>0.00</c:formatCode>
                <c:ptCount val="1"/>
                <c:pt idx="0">
                  <c:v>0.01</c:v>
                </c:pt>
              </c:numCache>
            </c:numRef>
          </c:xVal>
          <c:yVal>
            <c:numRef>
              <c:f>'Not used'!$A$60</c:f>
              <c:numCache>
                <c:formatCode>General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03168"/>
        <c:axId val="80504704"/>
      </c:scatterChart>
      <c:valAx>
        <c:axId val="80503168"/>
        <c:scaling>
          <c:logBase val="10"/>
          <c:orientation val="minMax"/>
          <c:max val="100"/>
          <c:min val="1.0000000000000005E-2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04704"/>
        <c:crosses val="max"/>
        <c:crossBetween val="midCat"/>
      </c:valAx>
      <c:valAx>
        <c:axId val="80504704"/>
        <c:scaling>
          <c:orientation val="maxMin"/>
          <c:max val="9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80503168"/>
        <c:crossesAt val="1"/>
        <c:crossBetween val="midCat"/>
        <c:majorUnit val="5"/>
        <c:minorUnit val="1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480314960629928" l="0.70866141732283539" r="0.70866141732283539" t="0.7480314960629928" header="0.31496062992126039" footer="0.31496062992126039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4490700" y="368301"/>
    <xdr:ext cx="9191625" cy="1090929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4490700" y="520700"/>
    <xdr:ext cx="9191625" cy="2641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4490700" y="520700"/>
    <xdr:ext cx="9191625" cy="53594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4490700" y="520700"/>
    <xdr:ext cx="9191625" cy="26162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zoomScaleNormal="100" workbookViewId="0"/>
  </sheetViews>
  <sheetFormatPr defaultRowHeight="13.2" x14ac:dyDescent="0.25"/>
  <cols>
    <col min="1" max="1" width="101" style="15" customWidth="1"/>
    <col min="2" max="2" width="14.6640625" customWidth="1"/>
    <col min="3" max="3" width="11.6640625" customWidth="1"/>
  </cols>
  <sheetData>
    <row r="1" spans="1:2" x14ac:dyDescent="0.25">
      <c r="A1" s="46" t="s">
        <v>189</v>
      </c>
      <c r="B1" s="41" t="s">
        <v>33</v>
      </c>
    </row>
    <row r="2" spans="1:2" x14ac:dyDescent="0.25">
      <c r="A2" s="59" t="s">
        <v>227</v>
      </c>
      <c r="B2" s="42" t="s">
        <v>34</v>
      </c>
    </row>
    <row r="3" spans="1:2" x14ac:dyDescent="0.25">
      <c r="A3" s="54" t="s">
        <v>160</v>
      </c>
      <c r="B3" s="42" t="s">
        <v>35</v>
      </c>
    </row>
    <row r="4" spans="1:2" x14ac:dyDescent="0.25">
      <c r="A4" s="48" t="s">
        <v>161</v>
      </c>
    </row>
    <row r="5" spans="1:2" x14ac:dyDescent="0.25">
      <c r="A5" s="47"/>
      <c r="B5" s="42" t="s">
        <v>191</v>
      </c>
    </row>
    <row r="6" spans="1:2" x14ac:dyDescent="0.25">
      <c r="A6" s="48" t="s">
        <v>162</v>
      </c>
      <c r="B6" s="42" t="s">
        <v>192</v>
      </c>
    </row>
    <row r="7" spans="1:2" x14ac:dyDescent="0.25">
      <c r="A7" s="48" t="s">
        <v>166</v>
      </c>
      <c r="B7" s="42" t="s">
        <v>193</v>
      </c>
    </row>
    <row r="8" spans="1:2" x14ac:dyDescent="0.25">
      <c r="A8" s="48" t="s">
        <v>163</v>
      </c>
      <c r="B8" s="42" t="s">
        <v>194</v>
      </c>
    </row>
    <row r="9" spans="1:2" x14ac:dyDescent="0.25">
      <c r="A9" s="48" t="s">
        <v>164</v>
      </c>
      <c r="B9" s="42" t="s">
        <v>195</v>
      </c>
    </row>
    <row r="10" spans="1:2" x14ac:dyDescent="0.25">
      <c r="A10" s="48" t="s">
        <v>170</v>
      </c>
      <c r="B10" s="42" t="s">
        <v>196</v>
      </c>
    </row>
    <row r="11" spans="1:2" x14ac:dyDescent="0.25">
      <c r="A11" s="48" t="s">
        <v>171</v>
      </c>
      <c r="B11" s="42" t="s">
        <v>197</v>
      </c>
    </row>
    <row r="12" spans="1:2" x14ac:dyDescent="0.25">
      <c r="A12" s="54" t="s">
        <v>167</v>
      </c>
    </row>
    <row r="13" spans="1:2" x14ac:dyDescent="0.25">
      <c r="A13" s="54" t="s">
        <v>198</v>
      </c>
      <c r="B13" s="42" t="s">
        <v>199</v>
      </c>
    </row>
    <row r="14" spans="1:2" x14ac:dyDescent="0.25">
      <c r="A14" s="54" t="s">
        <v>169</v>
      </c>
      <c r="B14" s="42" t="s">
        <v>36</v>
      </c>
    </row>
    <row r="15" spans="1:2" x14ac:dyDescent="0.25">
      <c r="A15" s="54" t="s">
        <v>168</v>
      </c>
      <c r="B15" s="42" t="s">
        <v>37</v>
      </c>
    </row>
    <row r="16" spans="1:2" x14ac:dyDescent="0.25">
      <c r="A16" s="54" t="s">
        <v>172</v>
      </c>
      <c r="B16" s="42" t="s">
        <v>38</v>
      </c>
    </row>
    <row r="17" spans="1:3" x14ac:dyDescent="0.25">
      <c r="A17" s="54" t="s">
        <v>173</v>
      </c>
      <c r="B17" s="42" t="s">
        <v>39</v>
      </c>
    </row>
    <row r="18" spans="1:3" x14ac:dyDescent="0.25">
      <c r="A18" s="48" t="s">
        <v>174</v>
      </c>
      <c r="B18" s="42" t="s">
        <v>40</v>
      </c>
    </row>
    <row r="19" spans="1:3" x14ac:dyDescent="0.25">
      <c r="A19" s="48" t="s">
        <v>165</v>
      </c>
      <c r="B19" s="42" t="s">
        <v>200</v>
      </c>
    </row>
    <row r="20" spans="1:3" x14ac:dyDescent="0.25">
      <c r="A20" s="48" t="s">
        <v>201</v>
      </c>
    </row>
    <row r="21" spans="1:3" x14ac:dyDescent="0.25">
      <c r="A21" s="48" t="s">
        <v>202</v>
      </c>
      <c r="B21" s="42" t="s">
        <v>175</v>
      </c>
    </row>
    <row r="22" spans="1:3" x14ac:dyDescent="0.25">
      <c r="B22" s="41"/>
    </row>
    <row r="23" spans="1:3" x14ac:dyDescent="0.25">
      <c r="A23" s="46" t="s">
        <v>159</v>
      </c>
      <c r="B23" s="41"/>
    </row>
    <row r="24" spans="1:3" x14ac:dyDescent="0.25">
      <c r="A24" s="46"/>
      <c r="B24" s="41" t="s">
        <v>181</v>
      </c>
    </row>
    <row r="25" spans="1:3" x14ac:dyDescent="0.25">
      <c r="A25" s="46" t="s">
        <v>176</v>
      </c>
      <c r="B25" s="55" t="s">
        <v>177</v>
      </c>
    </row>
    <row r="26" spans="1:3" x14ac:dyDescent="0.25">
      <c r="A26" s="48" t="s">
        <v>17</v>
      </c>
      <c r="B26" s="42" t="s">
        <v>234</v>
      </c>
    </row>
    <row r="27" spans="1:3" x14ac:dyDescent="0.25">
      <c r="A27" s="48" t="s">
        <v>18</v>
      </c>
      <c r="B27" s="42" t="s">
        <v>190</v>
      </c>
    </row>
    <row r="28" spans="1:3" x14ac:dyDescent="0.25">
      <c r="A28" s="48" t="s">
        <v>19</v>
      </c>
      <c r="B28" s="56" t="s">
        <v>178</v>
      </c>
    </row>
    <row r="29" spans="1:3" x14ac:dyDescent="0.25">
      <c r="A29" s="48" t="s">
        <v>76</v>
      </c>
      <c r="B29" s="56" t="s">
        <v>179</v>
      </c>
    </row>
    <row r="30" spans="1:3" x14ac:dyDescent="0.25">
      <c r="A30" s="48" t="s">
        <v>42</v>
      </c>
      <c r="B30" s="56" t="s">
        <v>180</v>
      </c>
    </row>
    <row r="31" spans="1:3" x14ac:dyDescent="0.25">
      <c r="A31" s="48" t="s">
        <v>43</v>
      </c>
      <c r="C31" s="18" t="s">
        <v>182</v>
      </c>
    </row>
    <row r="32" spans="1:3" x14ac:dyDescent="0.25">
      <c r="A32" s="48" t="s">
        <v>20</v>
      </c>
      <c r="C32" s="18" t="s">
        <v>203</v>
      </c>
    </row>
    <row r="33" spans="1:3" x14ac:dyDescent="0.25">
      <c r="A33" s="48"/>
      <c r="C33" s="18" t="s">
        <v>204</v>
      </c>
    </row>
    <row r="34" spans="1:3" x14ac:dyDescent="0.25">
      <c r="A34" s="48" t="s">
        <v>77</v>
      </c>
      <c r="C34" s="18" t="s">
        <v>205</v>
      </c>
    </row>
    <row r="35" spans="1:3" x14ac:dyDescent="0.25">
      <c r="A35" s="48" t="s">
        <v>78</v>
      </c>
      <c r="C35" s="18" t="s">
        <v>206</v>
      </c>
    </row>
    <row r="36" spans="1:3" x14ac:dyDescent="0.25">
      <c r="A36" s="48" t="s">
        <v>79</v>
      </c>
      <c r="B36" s="43"/>
      <c r="C36" s="18" t="s">
        <v>184</v>
      </c>
    </row>
    <row r="37" spans="1:3" ht="13.5" customHeight="1" x14ac:dyDescent="0.25">
      <c r="A37" s="48" t="s">
        <v>80</v>
      </c>
      <c r="B37" s="41"/>
      <c r="C37" s="18" t="s">
        <v>183</v>
      </c>
    </row>
    <row r="38" spans="1:3" ht="13.5" customHeight="1" x14ac:dyDescent="0.25">
      <c r="A38" s="48" t="s">
        <v>81</v>
      </c>
      <c r="B38" s="42"/>
      <c r="C38" s="18" t="s">
        <v>188</v>
      </c>
    </row>
    <row r="39" spans="1:3" x14ac:dyDescent="0.25">
      <c r="A39" s="48"/>
      <c r="B39" s="42"/>
      <c r="C39" s="18" t="s">
        <v>185</v>
      </c>
    </row>
    <row r="40" spans="1:3" x14ac:dyDescent="0.25">
      <c r="A40" s="48" t="s">
        <v>21</v>
      </c>
      <c r="B40" s="42"/>
      <c r="C40" s="18" t="s">
        <v>187</v>
      </c>
    </row>
    <row r="41" spans="1:3" x14ac:dyDescent="0.25">
      <c r="A41" s="48"/>
      <c r="B41" s="42"/>
      <c r="C41" s="18" t="s">
        <v>186</v>
      </c>
    </row>
    <row r="42" spans="1:3" x14ac:dyDescent="0.25">
      <c r="A42" s="48" t="s">
        <v>207</v>
      </c>
      <c r="B42" s="42"/>
      <c r="C42" s="18" t="s">
        <v>217</v>
      </c>
    </row>
    <row r="43" spans="1:3" x14ac:dyDescent="0.25">
      <c r="A43" s="48" t="s">
        <v>63</v>
      </c>
      <c r="B43" s="42"/>
    </row>
    <row r="44" spans="1:3" x14ac:dyDescent="0.25">
      <c r="A44" s="48" t="s">
        <v>208</v>
      </c>
      <c r="B44" s="42"/>
    </row>
    <row r="45" spans="1:3" x14ac:dyDescent="0.25">
      <c r="A45" s="48" t="s">
        <v>64</v>
      </c>
      <c r="B45" s="41" t="s">
        <v>62</v>
      </c>
    </row>
    <row r="46" spans="1:3" x14ac:dyDescent="0.25">
      <c r="A46" s="48"/>
      <c r="B46" s="42" t="s">
        <v>60</v>
      </c>
    </row>
    <row r="47" spans="1:3" x14ac:dyDescent="0.25">
      <c r="A47" s="48" t="s">
        <v>54</v>
      </c>
      <c r="B47" s="42" t="s">
        <v>59</v>
      </c>
    </row>
    <row r="48" spans="1:3" x14ac:dyDescent="0.25">
      <c r="A48" s="48" t="s">
        <v>65</v>
      </c>
      <c r="B48" s="42" t="s">
        <v>61</v>
      </c>
    </row>
    <row r="49" spans="1:10" x14ac:dyDescent="0.25">
      <c r="A49" s="48" t="s">
        <v>55</v>
      </c>
      <c r="B49" s="42" t="s">
        <v>16</v>
      </c>
    </row>
    <row r="50" spans="1:10" x14ac:dyDescent="0.25">
      <c r="A50" s="48"/>
      <c r="B50" s="42"/>
    </row>
    <row r="51" spans="1:10" x14ac:dyDescent="0.25">
      <c r="A51" s="48" t="s">
        <v>22</v>
      </c>
      <c r="B51" s="42" t="s">
        <v>91</v>
      </c>
    </row>
    <row r="52" spans="1:10" x14ac:dyDescent="0.25">
      <c r="A52" s="47"/>
      <c r="B52" s="42" t="s">
        <v>92</v>
      </c>
    </row>
    <row r="53" spans="1:10" x14ac:dyDescent="0.25">
      <c r="A53" s="48" t="s">
        <v>209</v>
      </c>
      <c r="B53" s="42" t="s">
        <v>93</v>
      </c>
    </row>
    <row r="54" spans="1:10" x14ac:dyDescent="0.25">
      <c r="A54" s="48" t="s">
        <v>210</v>
      </c>
      <c r="B54" s="42" t="s">
        <v>94</v>
      </c>
    </row>
    <row r="55" spans="1:10" x14ac:dyDescent="0.25">
      <c r="A55" s="48" t="s">
        <v>211</v>
      </c>
      <c r="B55" s="42" t="s">
        <v>96</v>
      </c>
    </row>
    <row r="56" spans="1:10" x14ac:dyDescent="0.25">
      <c r="A56" s="48" t="s">
        <v>66</v>
      </c>
      <c r="B56" s="42" t="s">
        <v>95</v>
      </c>
    </row>
    <row r="57" spans="1:10" x14ac:dyDescent="0.25">
      <c r="A57" s="48"/>
      <c r="B57" s="42" t="s">
        <v>97</v>
      </c>
    </row>
    <row r="58" spans="1:10" x14ac:dyDescent="0.25">
      <c r="A58" s="48" t="s">
        <v>212</v>
      </c>
      <c r="B58" s="42"/>
      <c r="C58" s="18"/>
    </row>
    <row r="59" spans="1:10" x14ac:dyDescent="0.25">
      <c r="A59" s="48" t="s">
        <v>213</v>
      </c>
      <c r="B59" s="43" t="s">
        <v>53</v>
      </c>
    </row>
    <row r="60" spans="1:10" x14ac:dyDescent="0.25">
      <c r="A60" s="48" t="s">
        <v>56</v>
      </c>
      <c r="B60" s="42" t="s">
        <v>144</v>
      </c>
    </row>
    <row r="61" spans="1:10" ht="12.75" customHeight="1" x14ac:dyDescent="0.25">
      <c r="A61" s="48" t="s">
        <v>57</v>
      </c>
      <c r="B61" s="43"/>
    </row>
    <row r="62" spans="1:10" ht="12.75" customHeight="1" x14ac:dyDescent="0.25">
      <c r="A62" s="48" t="s">
        <v>58</v>
      </c>
      <c r="B62" s="42" t="s">
        <v>145</v>
      </c>
    </row>
    <row r="63" spans="1:10" x14ac:dyDescent="0.25">
      <c r="A63" s="47"/>
      <c r="B63" s="23"/>
    </row>
    <row r="64" spans="1:10" x14ac:dyDescent="0.25">
      <c r="A64" s="49" t="s">
        <v>82</v>
      </c>
      <c r="B64" s="44" t="s">
        <v>98</v>
      </c>
      <c r="C64" s="24"/>
      <c r="D64" s="24"/>
      <c r="E64" s="24"/>
      <c r="F64" s="24"/>
      <c r="G64" s="24"/>
      <c r="H64" s="24"/>
      <c r="I64" s="24"/>
      <c r="J64" s="24"/>
    </row>
    <row r="65" spans="1:5" ht="14.25" customHeight="1" x14ac:dyDescent="0.25">
      <c r="A65" s="47"/>
      <c r="B65" s="23"/>
    </row>
    <row r="66" spans="1:5" x14ac:dyDescent="0.25">
      <c r="A66" s="48" t="s">
        <v>83</v>
      </c>
      <c r="B66" s="45" t="s">
        <v>99</v>
      </c>
    </row>
    <row r="67" spans="1:5" x14ac:dyDescent="0.25">
      <c r="A67" s="48" t="s">
        <v>67</v>
      </c>
      <c r="B67" s="22" t="s">
        <v>100</v>
      </c>
    </row>
    <row r="68" spans="1:5" ht="12" customHeight="1" x14ac:dyDescent="0.25">
      <c r="A68" s="47"/>
      <c r="B68" s="22" t="s">
        <v>113</v>
      </c>
    </row>
    <row r="69" spans="1:5" x14ac:dyDescent="0.25">
      <c r="A69" s="48" t="s">
        <v>23</v>
      </c>
      <c r="B69" s="22" t="s">
        <v>114</v>
      </c>
    </row>
    <row r="70" spans="1:5" x14ac:dyDescent="0.25">
      <c r="A70" s="48" t="s">
        <v>24</v>
      </c>
      <c r="B70" s="40" t="s">
        <v>71</v>
      </c>
      <c r="C70" s="28" t="s">
        <v>101</v>
      </c>
      <c r="D70" s="29" t="s">
        <v>102</v>
      </c>
      <c r="E70" s="30" t="s">
        <v>103</v>
      </c>
    </row>
    <row r="71" spans="1:5" x14ac:dyDescent="0.25">
      <c r="A71" s="48" t="s">
        <v>68</v>
      </c>
      <c r="B71" s="25" t="s">
        <v>73</v>
      </c>
      <c r="C71" s="31" t="s">
        <v>107</v>
      </c>
      <c r="D71" s="32" t="s">
        <v>214</v>
      </c>
      <c r="E71" s="37" t="s">
        <v>112</v>
      </c>
    </row>
    <row r="72" spans="1:5" x14ac:dyDescent="0.25">
      <c r="A72" s="48" t="s">
        <v>69</v>
      </c>
      <c r="B72" s="26" t="s">
        <v>104</v>
      </c>
      <c r="C72" s="33" t="s">
        <v>0</v>
      </c>
      <c r="D72" s="34" t="s">
        <v>215</v>
      </c>
      <c r="E72" s="36" t="s">
        <v>111</v>
      </c>
    </row>
    <row r="73" spans="1:5" x14ac:dyDescent="0.25">
      <c r="A73" s="48" t="s">
        <v>25</v>
      </c>
      <c r="B73" s="26" t="s">
        <v>105</v>
      </c>
      <c r="C73" s="33" t="s">
        <v>108</v>
      </c>
      <c r="D73" s="34" t="s">
        <v>110</v>
      </c>
      <c r="E73" s="36" t="s">
        <v>111</v>
      </c>
    </row>
    <row r="74" spans="1:5" x14ac:dyDescent="0.25">
      <c r="A74" s="48" t="s">
        <v>26</v>
      </c>
      <c r="B74" s="27" t="s">
        <v>106</v>
      </c>
      <c r="C74" s="35" t="s">
        <v>216</v>
      </c>
      <c r="D74" s="38" t="s">
        <v>109</v>
      </c>
      <c r="E74" s="39" t="s">
        <v>111</v>
      </c>
    </row>
    <row r="75" spans="1:5" x14ac:dyDescent="0.25">
      <c r="A75" s="48"/>
      <c r="B75" s="23"/>
    </row>
    <row r="76" spans="1:5" x14ac:dyDescent="0.25">
      <c r="A76" s="48" t="s">
        <v>30</v>
      </c>
      <c r="B76" s="45" t="s">
        <v>146</v>
      </c>
    </row>
    <row r="77" spans="1:5" x14ac:dyDescent="0.25">
      <c r="A77" s="48" t="s">
        <v>28</v>
      </c>
      <c r="B77" s="22" t="s">
        <v>118</v>
      </c>
    </row>
    <row r="78" spans="1:5" x14ac:dyDescent="0.25">
      <c r="A78" s="48" t="s">
        <v>29</v>
      </c>
      <c r="B78" s="22" t="s">
        <v>116</v>
      </c>
    </row>
    <row r="79" spans="1:5" x14ac:dyDescent="0.25">
      <c r="A79" s="48"/>
      <c r="B79" s="22" t="s">
        <v>119</v>
      </c>
    </row>
    <row r="80" spans="1:5" ht="12" customHeight="1" x14ac:dyDescent="0.25">
      <c r="A80" s="48" t="s">
        <v>27</v>
      </c>
      <c r="B80" s="23"/>
    </row>
    <row r="81" spans="1:3" x14ac:dyDescent="0.25">
      <c r="A81" s="48" t="s">
        <v>31</v>
      </c>
      <c r="B81" s="22" t="s">
        <v>135</v>
      </c>
    </row>
    <row r="82" spans="1:3" x14ac:dyDescent="0.25">
      <c r="A82" s="48" t="s">
        <v>32</v>
      </c>
      <c r="B82" s="22" t="s">
        <v>117</v>
      </c>
    </row>
    <row r="83" spans="1:3" x14ac:dyDescent="0.25">
      <c r="A83" s="48"/>
      <c r="B83" s="43"/>
    </row>
    <row r="84" spans="1:3" x14ac:dyDescent="0.25">
      <c r="A84" s="48" t="s">
        <v>44</v>
      </c>
      <c r="B84" s="45" t="s">
        <v>115</v>
      </c>
    </row>
    <row r="85" spans="1:3" x14ac:dyDescent="0.25">
      <c r="A85" s="48" t="s">
        <v>45</v>
      </c>
      <c r="B85" s="22" t="s">
        <v>120</v>
      </c>
    </row>
    <row r="86" spans="1:3" x14ac:dyDescent="0.25">
      <c r="A86" s="48" t="s">
        <v>70</v>
      </c>
      <c r="B86" s="22" t="s">
        <v>121</v>
      </c>
      <c r="C86" s="18" t="s">
        <v>122</v>
      </c>
    </row>
    <row r="87" spans="1:3" x14ac:dyDescent="0.25">
      <c r="A87" s="48" t="s">
        <v>41</v>
      </c>
      <c r="B87" s="22" t="s">
        <v>123</v>
      </c>
      <c r="C87" s="18" t="s">
        <v>124</v>
      </c>
    </row>
    <row r="88" spans="1:3" x14ac:dyDescent="0.25">
      <c r="A88" s="48" t="s">
        <v>46</v>
      </c>
      <c r="B88" s="22" t="s">
        <v>125</v>
      </c>
      <c r="C88" s="18" t="s">
        <v>126</v>
      </c>
    </row>
    <row r="89" spans="1:3" x14ac:dyDescent="0.25">
      <c r="A89" s="48" t="s">
        <v>47</v>
      </c>
      <c r="B89" s="22" t="s">
        <v>127</v>
      </c>
      <c r="C89" s="18" t="s">
        <v>128</v>
      </c>
    </row>
    <row r="90" spans="1:3" x14ac:dyDescent="0.25">
      <c r="A90" s="47"/>
      <c r="B90" s="22" t="s">
        <v>131</v>
      </c>
      <c r="C90" s="18" t="s">
        <v>124</v>
      </c>
    </row>
    <row r="91" spans="1:3" x14ac:dyDescent="0.25">
      <c r="A91" s="48" t="s">
        <v>84</v>
      </c>
      <c r="B91" s="23"/>
    </row>
    <row r="92" spans="1:3" x14ac:dyDescent="0.25">
      <c r="A92" s="48" t="s">
        <v>48</v>
      </c>
      <c r="B92" s="45" t="s">
        <v>129</v>
      </c>
    </row>
    <row r="93" spans="1:3" x14ac:dyDescent="0.25">
      <c r="A93" s="47" t="s">
        <v>49</v>
      </c>
      <c r="B93" s="22" t="s">
        <v>120</v>
      </c>
    </row>
    <row r="94" spans="1:3" x14ac:dyDescent="0.25">
      <c r="A94" s="47"/>
      <c r="B94" s="22" t="s">
        <v>121</v>
      </c>
      <c r="C94" s="18" t="s">
        <v>133</v>
      </c>
    </row>
    <row r="95" spans="1:3" x14ac:dyDescent="0.25">
      <c r="A95" s="48" t="s">
        <v>89</v>
      </c>
      <c r="B95" s="22" t="s">
        <v>123</v>
      </c>
      <c r="C95" s="18" t="s">
        <v>130</v>
      </c>
    </row>
    <row r="96" spans="1:3" x14ac:dyDescent="0.25">
      <c r="A96" s="48" t="s">
        <v>85</v>
      </c>
      <c r="B96" s="22" t="s">
        <v>125</v>
      </c>
      <c r="C96" s="18" t="s">
        <v>124</v>
      </c>
    </row>
    <row r="97" spans="1:3" x14ac:dyDescent="0.25">
      <c r="A97" s="48" t="s">
        <v>86</v>
      </c>
      <c r="B97" s="22" t="s">
        <v>127</v>
      </c>
      <c r="C97" s="18" t="s">
        <v>124</v>
      </c>
    </row>
    <row r="98" spans="1:3" x14ac:dyDescent="0.25">
      <c r="A98" s="48" t="s">
        <v>88</v>
      </c>
      <c r="B98" s="22" t="s">
        <v>131</v>
      </c>
      <c r="C98" s="18" t="s">
        <v>132</v>
      </c>
    </row>
    <row r="99" spans="1:3" x14ac:dyDescent="0.25">
      <c r="A99" s="48" t="s">
        <v>87</v>
      </c>
      <c r="B99" s="23"/>
    </row>
    <row r="100" spans="1:3" x14ac:dyDescent="0.25">
      <c r="A100" s="48" t="s">
        <v>90</v>
      </c>
      <c r="B100" s="45" t="s">
        <v>134</v>
      </c>
    </row>
    <row r="101" spans="1:3" x14ac:dyDescent="0.25">
      <c r="A101" s="47"/>
      <c r="B101" s="22" t="s">
        <v>147</v>
      </c>
    </row>
    <row r="102" spans="1:3" x14ac:dyDescent="0.25">
      <c r="A102" s="47" t="s">
        <v>50</v>
      </c>
      <c r="B102" s="22" t="s">
        <v>148</v>
      </c>
    </row>
    <row r="103" spans="1:3" x14ac:dyDescent="0.25">
      <c r="A103" s="47" t="s">
        <v>52</v>
      </c>
      <c r="B103" s="22" t="s">
        <v>136</v>
      </c>
    </row>
    <row r="104" spans="1:3" x14ac:dyDescent="0.25">
      <c r="A104" s="47" t="s">
        <v>51</v>
      </c>
      <c r="B104" s="22" t="s">
        <v>71</v>
      </c>
      <c r="C104" s="18" t="s">
        <v>137</v>
      </c>
    </row>
    <row r="105" spans="1:3" x14ac:dyDescent="0.25">
      <c r="A105" s="47"/>
      <c r="B105" s="22" t="s">
        <v>138</v>
      </c>
      <c r="C105" s="18" t="s">
        <v>139</v>
      </c>
    </row>
    <row r="106" spans="1:3" x14ac:dyDescent="0.25">
      <c r="A106" s="50"/>
      <c r="B106" s="22" t="s">
        <v>140</v>
      </c>
      <c r="C106" s="18" t="s">
        <v>139</v>
      </c>
    </row>
    <row r="107" spans="1:3" x14ac:dyDescent="0.25">
      <c r="A107" s="50"/>
      <c r="B107" s="22" t="s">
        <v>141</v>
      </c>
      <c r="C107" s="18" t="s">
        <v>142</v>
      </c>
    </row>
    <row r="108" spans="1:3" x14ac:dyDescent="0.25">
      <c r="A108" s="50"/>
      <c r="B108" s="22" t="s">
        <v>143</v>
      </c>
      <c r="C108" s="18"/>
    </row>
    <row r="109" spans="1:3" x14ac:dyDescent="0.25">
      <c r="A109" s="50"/>
      <c r="B109" s="23"/>
    </row>
    <row r="110" spans="1:3" x14ac:dyDescent="0.25">
      <c r="A110" s="50"/>
      <c r="B110" s="23"/>
    </row>
    <row r="111" spans="1:3" x14ac:dyDescent="0.25">
      <c r="A111" s="50"/>
      <c r="B111" s="23"/>
    </row>
    <row r="112" spans="1:3" x14ac:dyDescent="0.25">
      <c r="A112" s="50"/>
      <c r="B112" s="23"/>
    </row>
    <row r="113" spans="1:2" x14ac:dyDescent="0.25">
      <c r="A113" s="50"/>
      <c r="B113" s="23"/>
    </row>
    <row r="114" spans="1:2" x14ac:dyDescent="0.25">
      <c r="A114" s="50"/>
      <c r="B114" s="23"/>
    </row>
    <row r="115" spans="1:2" x14ac:dyDescent="0.25">
      <c r="A115" s="50"/>
      <c r="B115" s="23"/>
    </row>
    <row r="116" spans="1:2" x14ac:dyDescent="0.25">
      <c r="A116" s="50"/>
      <c r="B116" s="23"/>
    </row>
    <row r="117" spans="1:2" x14ac:dyDescent="0.25">
      <c r="A117" s="50"/>
      <c r="B117" s="23"/>
    </row>
    <row r="118" spans="1:2" x14ac:dyDescent="0.25">
      <c r="A118" s="50"/>
      <c r="B118" s="23"/>
    </row>
    <row r="119" spans="1:2" x14ac:dyDescent="0.25">
      <c r="A119" s="50"/>
      <c r="B119" s="23"/>
    </row>
    <row r="120" spans="1:2" x14ac:dyDescent="0.25">
      <c r="A120" s="50"/>
      <c r="B120" s="23"/>
    </row>
    <row r="121" spans="1:2" x14ac:dyDescent="0.25">
      <c r="A121" s="50"/>
      <c r="B121" s="23"/>
    </row>
    <row r="122" spans="1:2" x14ac:dyDescent="0.25">
      <c r="A122" s="50"/>
      <c r="B122" s="23"/>
    </row>
    <row r="147" spans="1:1" x14ac:dyDescent="0.25">
      <c r="A147" s="17"/>
    </row>
    <row r="148" spans="1:1" x14ac:dyDescent="0.25">
      <c r="A148" s="17"/>
    </row>
    <row r="149" spans="1:1" x14ac:dyDescent="0.25">
      <c r="A149" s="17"/>
    </row>
    <row r="150" spans="1:1" x14ac:dyDescent="0.25">
      <c r="A150" s="17"/>
    </row>
    <row r="151" spans="1:1" x14ac:dyDescent="0.25">
      <c r="A151" s="17"/>
    </row>
    <row r="152" spans="1:1" x14ac:dyDescent="0.25">
      <c r="A152" s="17"/>
    </row>
    <row r="153" spans="1:1" x14ac:dyDescent="0.25">
      <c r="A153" s="17"/>
    </row>
    <row r="154" spans="1:1" x14ac:dyDescent="0.25">
      <c r="A154" s="17"/>
    </row>
    <row r="155" spans="1:1" x14ac:dyDescent="0.25">
      <c r="A155" s="17"/>
    </row>
    <row r="156" spans="1:1" x14ac:dyDescent="0.25">
      <c r="A156" s="17"/>
    </row>
    <row r="157" spans="1:1" x14ac:dyDescent="0.25">
      <c r="A157" s="17"/>
    </row>
    <row r="158" spans="1:1" x14ac:dyDescent="0.25">
      <c r="A158" s="17"/>
    </row>
    <row r="159" spans="1:1" x14ac:dyDescent="0.25">
      <c r="A159" s="17"/>
    </row>
    <row r="160" spans="1:1" x14ac:dyDescent="0.25">
      <c r="A160" s="17"/>
    </row>
    <row r="161" spans="1:1" x14ac:dyDescent="0.25">
      <c r="A161" s="17"/>
    </row>
    <row r="162" spans="1:1" x14ac:dyDescent="0.25">
      <c r="A162" s="17"/>
    </row>
    <row r="163" spans="1:1" x14ac:dyDescent="0.25">
      <c r="A163" s="17"/>
    </row>
  </sheetData>
  <phoneticPr fontId="3" type="noConversion"/>
  <pageMargins left="0.75" right="0.75" top="1" bottom="1" header="0.5" footer="0.5"/>
  <pageSetup paperSize="9" scale="89" orientation="portrait" r:id="rId1"/>
  <headerFooter alignWithMargins="0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tabSelected="1" zoomScale="75" zoomScaleNormal="75" workbookViewId="0">
      <selection activeCell="G48" sqref="G48"/>
    </sheetView>
  </sheetViews>
  <sheetFormatPr defaultRowHeight="13.2" x14ac:dyDescent="0.25"/>
  <cols>
    <col min="1" max="1" width="15.6640625" customWidth="1"/>
    <col min="2" max="2" width="12.5546875" customWidth="1"/>
    <col min="3" max="3" width="9.6640625" customWidth="1"/>
    <col min="4" max="4" width="12.33203125" customWidth="1"/>
    <col min="5" max="5" width="22" customWidth="1"/>
    <col min="6" max="6" width="7" customWidth="1"/>
    <col min="7" max="7" width="8.5546875" customWidth="1"/>
    <col min="8" max="9" width="7.33203125" customWidth="1"/>
    <col min="10" max="10" width="11.5546875" customWidth="1"/>
    <col min="11" max="11" width="16.6640625" style="13" customWidth="1"/>
    <col min="17" max="17" width="17.109375" customWidth="1"/>
    <col min="18" max="18" width="14.33203125" customWidth="1"/>
    <col min="19" max="19" width="15.6640625" customWidth="1"/>
  </cols>
  <sheetData>
    <row r="1" spans="1:19" x14ac:dyDescent="0.25">
      <c r="A1" s="1" t="s">
        <v>218</v>
      </c>
      <c r="B1" s="1"/>
      <c r="C1" s="1"/>
      <c r="I1" s="18" t="s">
        <v>150</v>
      </c>
      <c r="P1" s="18" t="s">
        <v>155</v>
      </c>
    </row>
    <row r="2" spans="1:19" x14ac:dyDescent="0.25">
      <c r="A2" t="s">
        <v>3</v>
      </c>
      <c r="C2" s="57" t="s">
        <v>219</v>
      </c>
      <c r="E2" s="6"/>
      <c r="F2" s="2"/>
      <c r="G2" s="2"/>
      <c r="H2" s="2"/>
      <c r="I2" s="51" t="s">
        <v>151</v>
      </c>
      <c r="P2" s="18" t="s">
        <v>156</v>
      </c>
      <c r="Q2" s="18" t="s">
        <v>71</v>
      </c>
      <c r="R2" s="18" t="s">
        <v>71</v>
      </c>
      <c r="S2" s="6"/>
    </row>
    <row r="3" spans="1:19" x14ac:dyDescent="0.25">
      <c r="I3" s="18" t="s">
        <v>149</v>
      </c>
      <c r="P3">
        <v>15</v>
      </c>
      <c r="Q3" s="18" t="s">
        <v>72</v>
      </c>
      <c r="R3" s="18" t="s">
        <v>72</v>
      </c>
    </row>
    <row r="4" spans="1:19" s="13" customFormat="1" x14ac:dyDescent="0.25">
      <c r="A4" s="13" t="s">
        <v>8</v>
      </c>
      <c r="B4" s="13" t="s">
        <v>9</v>
      </c>
      <c r="C4" s="13" t="s">
        <v>9</v>
      </c>
      <c r="D4" s="14" t="s">
        <v>7</v>
      </c>
      <c r="E4" s="16" t="s">
        <v>15</v>
      </c>
      <c r="F4" s="13" t="s">
        <v>0</v>
      </c>
      <c r="G4" s="13" t="s">
        <v>1</v>
      </c>
      <c r="H4" s="13" t="s">
        <v>2</v>
      </c>
      <c r="I4" s="21" t="s">
        <v>226</v>
      </c>
      <c r="J4" s="14" t="s">
        <v>11</v>
      </c>
      <c r="K4" s="14" t="s">
        <v>10</v>
      </c>
      <c r="L4" s="14" t="s">
        <v>4</v>
      </c>
      <c r="M4" s="14" t="s">
        <v>5</v>
      </c>
      <c r="N4" s="14" t="s">
        <v>6</v>
      </c>
      <c r="O4" s="14" t="s">
        <v>13</v>
      </c>
      <c r="P4" s="14" t="s">
        <v>14</v>
      </c>
      <c r="Q4" s="20" t="s">
        <v>73</v>
      </c>
      <c r="R4" s="20" t="s">
        <v>74</v>
      </c>
      <c r="S4" s="21" t="s">
        <v>75</v>
      </c>
    </row>
    <row r="5" spans="1:19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1"/>
      <c r="Q5" s="11"/>
      <c r="R5" s="11"/>
      <c r="S5" s="11"/>
    </row>
    <row r="6" spans="1:19" x14ac:dyDescent="0.25">
      <c r="A6">
        <v>7</v>
      </c>
      <c r="B6">
        <f>A6</f>
        <v>7</v>
      </c>
      <c r="C6">
        <f>A6</f>
        <v>7</v>
      </c>
      <c r="D6" s="3">
        <v>0.01</v>
      </c>
      <c r="E6" s="18" t="s">
        <v>235</v>
      </c>
      <c r="F6">
        <v>1.0900000000000001</v>
      </c>
      <c r="G6">
        <v>0.83</v>
      </c>
      <c r="H6">
        <v>1.44</v>
      </c>
      <c r="J6">
        <v>20</v>
      </c>
      <c r="K6" s="13" t="str">
        <f>CONCATENATE(TEXT(F6,"0.00"), " (",TEXT(G6,"0.00")," - ",TEXT(H6,"0.00"),")")</f>
        <v>1.09 (0.83 - 1.44)</v>
      </c>
      <c r="L6">
        <f>(LN(H6)-LN(G6))/(2*NORMSINV(0.975))</f>
        <v>0.14055684087192549</v>
      </c>
      <c r="M6">
        <f t="shared" ref="M6:M10" si="0">1/(L6*L6)</f>
        <v>50.616956118232395</v>
      </c>
      <c r="N6" s="8">
        <f t="shared" ref="N6:N25" si="1">M6/M$63*100</f>
        <v>5.4418628556301893</v>
      </c>
      <c r="O6" s="8">
        <f t="shared" ref="O6:O10" si="2">SQRT(N6)</f>
        <v>2.3327800701373862</v>
      </c>
      <c r="P6" s="9">
        <f t="shared" ref="P6:P25" si="3">O6*P$3/O$63</f>
        <v>8.5391952324006422</v>
      </c>
      <c r="Q6" t="str">
        <f t="shared" ref="Q6:Q50" si="4">CONCATENATE(TEXT(E6,"0.00"), ", Line")</f>
        <v>1 Lebowitz M+F, Line</v>
      </c>
      <c r="R6" t="str">
        <f t="shared" ref="R6:R50" si="5">CONCATENATE(TEXT(E6,"0.00"), ", RR")</f>
        <v>1 Lebowitz M+F, RR</v>
      </c>
    </row>
    <row r="7" spans="1:19" x14ac:dyDescent="0.25">
      <c r="A7">
        <v>9</v>
      </c>
      <c r="B7">
        <f t="shared" ref="B7:B61" si="6">A7</f>
        <v>9</v>
      </c>
      <c r="C7">
        <f t="shared" ref="C7:C49" si="7">A7</f>
        <v>9</v>
      </c>
      <c r="D7" s="3">
        <f>D$6</f>
        <v>0.01</v>
      </c>
      <c r="E7" s="18" t="s">
        <v>262</v>
      </c>
      <c r="F7">
        <v>1.19</v>
      </c>
      <c r="G7">
        <v>0.5</v>
      </c>
      <c r="H7">
        <v>2.86</v>
      </c>
      <c r="J7">
        <f>J$6</f>
        <v>20</v>
      </c>
      <c r="K7" s="13" t="str">
        <f>CONCATENATE(TEXT(F7,"0.00"), " (",TEXT(G7,"0.00")," - ",TEXT(H7,"0.00"),")")</f>
        <v>1.19 (0.50 - 2.86)</v>
      </c>
      <c r="L7">
        <f>(LN(H7)-LN(G7))/(2*NORMSINV(0.975))</f>
        <v>0.4448981764838309</v>
      </c>
      <c r="M7">
        <f t="shared" si="0"/>
        <v>5.0521792243402484</v>
      </c>
      <c r="N7" s="8">
        <f t="shared" si="1"/>
        <v>0.54316317237062328</v>
      </c>
      <c r="O7" s="8">
        <f t="shared" si="2"/>
        <v>0.73699604637380745</v>
      </c>
      <c r="P7" s="9">
        <f t="shared" si="3"/>
        <v>2.6977910202750923</v>
      </c>
      <c r="Q7" t="str">
        <f t="shared" si="4"/>
        <v>2 Comstock M, Line</v>
      </c>
      <c r="R7" t="str">
        <f t="shared" si="5"/>
        <v>2 Comstock M, RR</v>
      </c>
    </row>
    <row r="8" spans="1:19" x14ac:dyDescent="0.25">
      <c r="A8">
        <v>13</v>
      </c>
      <c r="B8">
        <f t="shared" si="6"/>
        <v>13</v>
      </c>
      <c r="C8">
        <f t="shared" si="7"/>
        <v>13</v>
      </c>
      <c r="D8" s="3">
        <f t="shared" ref="D8:D61" si="8">D$6</f>
        <v>0.01</v>
      </c>
      <c r="E8" s="18" t="s">
        <v>236</v>
      </c>
      <c r="F8">
        <v>5.65</v>
      </c>
      <c r="G8">
        <v>1.19</v>
      </c>
      <c r="H8">
        <v>26.8</v>
      </c>
      <c r="I8">
        <f>J8</f>
        <v>20</v>
      </c>
      <c r="J8">
        <f t="shared" ref="J8:J61" si="9">J$6</f>
        <v>20</v>
      </c>
      <c r="K8" s="13" t="str">
        <f>CONCATENATE(TEXT(F8,"0.00"), " (",TEXT(G8,"0.00")," - ",TEXT(H8,"0.00"),")")</f>
        <v>5.65 (1.19 - 26.80)</v>
      </c>
      <c r="L8">
        <f>(LN(H8)-LN(G8))/(2*NORMSINV(0.975))</f>
        <v>0.7945167883082922</v>
      </c>
      <c r="M8">
        <f t="shared" si="0"/>
        <v>1.5841410325664678</v>
      </c>
      <c r="N8" s="8">
        <f t="shared" si="1"/>
        <v>0.17031206347269703</v>
      </c>
      <c r="O8" s="8">
        <f t="shared" si="2"/>
        <v>0.41268882159891007</v>
      </c>
      <c r="P8" s="9">
        <f t="shared" si="3"/>
        <v>1.5106569466083055</v>
      </c>
      <c r="Q8" t="str">
        <f t="shared" si="4"/>
        <v>7 Sandler F, Line</v>
      </c>
      <c r="R8" t="str">
        <f t="shared" si="5"/>
        <v>7 Sandler F, RR</v>
      </c>
    </row>
    <row r="9" spans="1:19" x14ac:dyDescent="0.25">
      <c r="A9">
        <v>5</v>
      </c>
      <c r="B9">
        <f t="shared" si="6"/>
        <v>5</v>
      </c>
      <c r="C9">
        <f t="shared" si="7"/>
        <v>5</v>
      </c>
      <c r="D9" s="3">
        <f t="shared" si="8"/>
        <v>0.01</v>
      </c>
      <c r="E9" s="18" t="s">
        <v>237</v>
      </c>
      <c r="F9">
        <v>0.93</v>
      </c>
      <c r="G9">
        <v>0.16</v>
      </c>
      <c r="H9">
        <v>5.32</v>
      </c>
      <c r="I9" s="18"/>
      <c r="J9">
        <f t="shared" si="9"/>
        <v>20</v>
      </c>
      <c r="K9" s="13" t="str">
        <f>CONCATENATE(TEXT(F9,"0.00"), " (",TEXT(G9,"0.00")," - ",TEXT(H9,"0.00"),")")</f>
        <v>0.93 (0.16 - 5.32)</v>
      </c>
      <c r="L9">
        <f>(LN(H9)-LN(G9))/(2*NORMSINV(0.975))</f>
        <v>0.89390794798817763</v>
      </c>
      <c r="M9">
        <f t="shared" si="0"/>
        <v>1.2514525931301828</v>
      </c>
      <c r="N9" s="8">
        <f t="shared" si="1"/>
        <v>0.13454450651338462</v>
      </c>
      <c r="O9" s="8">
        <f t="shared" si="2"/>
        <v>0.36680308956357582</v>
      </c>
      <c r="P9" s="9">
        <f t="shared" si="3"/>
        <v>1.342691166530176</v>
      </c>
      <c r="Q9" t="str">
        <f t="shared" si="4"/>
        <v>7 Sandler M, Line</v>
      </c>
      <c r="R9" t="str">
        <f t="shared" si="5"/>
        <v>7 Sandler M, RR</v>
      </c>
    </row>
    <row r="10" spans="1:19" x14ac:dyDescent="0.25">
      <c r="A10">
        <v>11</v>
      </c>
      <c r="B10">
        <f t="shared" si="6"/>
        <v>11</v>
      </c>
      <c r="C10">
        <f t="shared" si="7"/>
        <v>11</v>
      </c>
      <c r="D10" s="3">
        <f t="shared" si="8"/>
        <v>0.01</v>
      </c>
      <c r="E10" s="18" t="s">
        <v>238</v>
      </c>
      <c r="F10">
        <v>1.4</v>
      </c>
      <c r="G10">
        <v>0.98</v>
      </c>
      <c r="H10">
        <v>1.99</v>
      </c>
      <c r="J10">
        <f t="shared" si="9"/>
        <v>20</v>
      </c>
      <c r="K10" s="13" t="str">
        <f>CONCATENATE(TEXT(F10,"0.00"), " (",TEXT(G10,"0.00")," - ",TEXT(H10,"0.00"),")")</f>
        <v>1.40 (0.98 - 1.99)</v>
      </c>
      <c r="L10">
        <f>(LN(H10)-LN(G10))/(2*NORMSINV(0.975))</f>
        <v>0.18070162299950288</v>
      </c>
      <c r="M10">
        <f t="shared" si="0"/>
        <v>30.62498562198903</v>
      </c>
      <c r="N10" s="8">
        <f t="shared" si="1"/>
        <v>3.2925127169091137</v>
      </c>
      <c r="O10" s="8">
        <f t="shared" si="2"/>
        <v>1.8145282353573653</v>
      </c>
      <c r="P10" s="9">
        <f t="shared" si="3"/>
        <v>6.6421224421329317</v>
      </c>
      <c r="Q10" t="str">
        <f t="shared" si="4"/>
        <v>8 Dayal M+F, Line</v>
      </c>
      <c r="R10" t="str">
        <f t="shared" si="5"/>
        <v>8 Dayal M+F, RR</v>
      </c>
    </row>
    <row r="11" spans="1:19" ht="12.75" customHeight="1" x14ac:dyDescent="0.25">
      <c r="A11" s="18">
        <v>8</v>
      </c>
      <c r="B11">
        <f t="shared" si="6"/>
        <v>8</v>
      </c>
      <c r="C11">
        <f t="shared" si="7"/>
        <v>8</v>
      </c>
      <c r="D11" s="3">
        <f t="shared" si="8"/>
        <v>0.01</v>
      </c>
      <c r="E11" s="18" t="s">
        <v>239</v>
      </c>
      <c r="F11">
        <v>1.1299999999999999</v>
      </c>
      <c r="G11">
        <v>0.8</v>
      </c>
      <c r="H11">
        <v>1.58</v>
      </c>
      <c r="J11">
        <f t="shared" si="9"/>
        <v>20</v>
      </c>
      <c r="K11" s="13" t="str">
        <f t="shared" ref="K11:K21" si="10">CONCATENATE(TEXT(F11,"0.00"), " (",TEXT(G11,"0.00")," - ",TEXT(H11,"0.00"),")")</f>
        <v>1.13 (0.80 - 1.58)</v>
      </c>
      <c r="L11">
        <f t="shared" ref="L11:L15" si="11">(LN(H11)-LN(G11))/(2*NORMSINV(0.975))</f>
        <v>0.17361757759870133</v>
      </c>
      <c r="M11">
        <f t="shared" ref="M11:M15" si="12">1/(L11*L11)</f>
        <v>33.175128608033127</v>
      </c>
      <c r="N11" s="8">
        <f t="shared" si="1"/>
        <v>3.5666802974306235</v>
      </c>
      <c r="O11" s="8">
        <f t="shared" ref="O11:O21" si="13">SQRT(N11)</f>
        <v>1.8885656719930666</v>
      </c>
      <c r="P11" s="9">
        <f t="shared" si="3"/>
        <v>6.9131381859795047</v>
      </c>
      <c r="Q11" t="str">
        <f t="shared" si="4"/>
        <v>10 Enstrom F, Line</v>
      </c>
      <c r="R11" t="str">
        <f t="shared" si="5"/>
        <v>10 Enstrom F, RR</v>
      </c>
    </row>
    <row r="12" spans="1:19" x14ac:dyDescent="0.25">
      <c r="A12" s="18">
        <v>10</v>
      </c>
      <c r="B12">
        <f t="shared" si="6"/>
        <v>10</v>
      </c>
      <c r="C12">
        <f t="shared" si="7"/>
        <v>10</v>
      </c>
      <c r="D12" s="3">
        <f t="shared" si="8"/>
        <v>0.01</v>
      </c>
      <c r="E12" s="18" t="s">
        <v>240</v>
      </c>
      <c r="F12">
        <v>1.27</v>
      </c>
      <c r="G12">
        <v>0.78</v>
      </c>
      <c r="H12">
        <v>2.08</v>
      </c>
      <c r="J12">
        <f t="shared" si="9"/>
        <v>20</v>
      </c>
      <c r="K12" s="13" t="str">
        <f t="shared" si="10"/>
        <v>1.27 (0.78 - 2.08)</v>
      </c>
      <c r="L12">
        <f t="shared" si="11"/>
        <v>0.25021614191596947</v>
      </c>
      <c r="M12">
        <f t="shared" si="12"/>
        <v>15.972369672348682</v>
      </c>
      <c r="N12" s="8">
        <f t="shared" si="1"/>
        <v>1.717200161805853</v>
      </c>
      <c r="O12" s="8">
        <f t="shared" si="13"/>
        <v>1.3104198418086674</v>
      </c>
      <c r="P12" s="9">
        <f t="shared" si="3"/>
        <v>4.7968220445902396</v>
      </c>
      <c r="Q12" t="str">
        <f t="shared" si="4"/>
        <v>10 Enstrom M, Line</v>
      </c>
      <c r="R12" t="str">
        <f t="shared" si="5"/>
        <v>10 Enstrom M, RR</v>
      </c>
    </row>
    <row r="13" spans="1:19" x14ac:dyDescent="0.25">
      <c r="A13" s="18">
        <v>4</v>
      </c>
      <c r="B13">
        <f t="shared" si="6"/>
        <v>4</v>
      </c>
      <c r="C13">
        <f t="shared" si="7"/>
        <v>4</v>
      </c>
      <c r="D13" s="3">
        <f t="shared" si="8"/>
        <v>0.01</v>
      </c>
      <c r="E13" s="18" t="s">
        <v>241</v>
      </c>
      <c r="F13">
        <v>0.88</v>
      </c>
      <c r="G13">
        <v>0.56999999999999995</v>
      </c>
      <c r="H13">
        <v>1.36</v>
      </c>
      <c r="J13">
        <f t="shared" si="9"/>
        <v>20</v>
      </c>
      <c r="K13" s="13" t="str">
        <f t="shared" si="10"/>
        <v>0.88 (0.57 - 1.36)</v>
      </c>
      <c r="L13">
        <f t="shared" si="11"/>
        <v>0.2218417340218557</v>
      </c>
      <c r="M13">
        <f t="shared" si="12"/>
        <v>20.319522477776363</v>
      </c>
      <c r="N13" s="8">
        <f t="shared" si="1"/>
        <v>2.1845654716507941</v>
      </c>
      <c r="O13" s="8">
        <f t="shared" si="13"/>
        <v>1.4780275611945788</v>
      </c>
      <c r="P13" s="9">
        <f t="shared" si="3"/>
        <v>5.4103539658439335</v>
      </c>
      <c r="Q13" t="str">
        <f t="shared" si="4"/>
        <v>12 Celli M+F, Line</v>
      </c>
      <c r="R13" t="str">
        <f t="shared" si="5"/>
        <v>12 Celli M+F, RR</v>
      </c>
    </row>
    <row r="14" spans="1:19" x14ac:dyDescent="0.25">
      <c r="A14" s="18">
        <v>6</v>
      </c>
      <c r="B14">
        <f t="shared" si="6"/>
        <v>6</v>
      </c>
      <c r="C14">
        <f t="shared" si="7"/>
        <v>6</v>
      </c>
      <c r="D14" s="3">
        <f t="shared" si="8"/>
        <v>0.01</v>
      </c>
      <c r="E14" s="18" t="s">
        <v>242</v>
      </c>
      <c r="F14">
        <v>1.01</v>
      </c>
      <c r="G14">
        <v>0.27</v>
      </c>
      <c r="H14">
        <v>3.76</v>
      </c>
      <c r="J14">
        <f t="shared" si="9"/>
        <v>20</v>
      </c>
      <c r="K14" s="13" t="str">
        <f t="shared" si="10"/>
        <v>1.01 (0.27 - 3.76)</v>
      </c>
      <c r="L14">
        <f t="shared" si="11"/>
        <v>0.67188792706403488</v>
      </c>
      <c r="M14">
        <f t="shared" si="12"/>
        <v>2.215166245626774</v>
      </c>
      <c r="N14" s="8">
        <f t="shared" si="1"/>
        <v>0.23815400679101689</v>
      </c>
      <c r="O14" s="8">
        <f t="shared" si="13"/>
        <v>0.48801025275194465</v>
      </c>
      <c r="P14" s="9">
        <f t="shared" si="3"/>
        <v>1.7863727819899524</v>
      </c>
      <c r="Q14" t="str">
        <f t="shared" si="4"/>
        <v>28 Tan M, Line</v>
      </c>
      <c r="R14" t="str">
        <f t="shared" si="5"/>
        <v>28 Tan M, RR</v>
      </c>
    </row>
    <row r="15" spans="1:19" x14ac:dyDescent="0.25">
      <c r="A15" s="18">
        <v>12</v>
      </c>
      <c r="B15">
        <f t="shared" si="6"/>
        <v>12</v>
      </c>
      <c r="C15">
        <f t="shared" si="7"/>
        <v>12</v>
      </c>
      <c r="D15" s="3">
        <f t="shared" si="8"/>
        <v>0.01</v>
      </c>
      <c r="E15" s="18" t="s">
        <v>243</v>
      </c>
      <c r="F15">
        <v>2.2000000000000002</v>
      </c>
      <c r="G15">
        <v>1.03</v>
      </c>
      <c r="H15">
        <v>4.71</v>
      </c>
      <c r="J15">
        <f t="shared" si="9"/>
        <v>20</v>
      </c>
      <c r="K15" s="13" t="str">
        <f t="shared" si="10"/>
        <v>2.20 (1.03 - 4.71)</v>
      </c>
      <c r="L15">
        <f t="shared" si="11"/>
        <v>0.38779516301762856</v>
      </c>
      <c r="M15">
        <f t="shared" si="12"/>
        <v>6.6495954501955437</v>
      </c>
      <c r="N15" s="8">
        <f t="shared" si="1"/>
        <v>0.71490246076555863</v>
      </c>
      <c r="O15" s="8">
        <f t="shared" si="13"/>
        <v>0.84551904813880963</v>
      </c>
      <c r="P15" s="9">
        <f t="shared" si="3"/>
        <v>3.0950419703927072</v>
      </c>
      <c r="Q15" t="str">
        <f t="shared" si="4"/>
        <v>28 Tan F, Line</v>
      </c>
      <c r="R15" t="str">
        <f t="shared" si="5"/>
        <v>28 Tan F, RR</v>
      </c>
    </row>
    <row r="16" spans="1:19" ht="12.75" customHeight="1" x14ac:dyDescent="0.25">
      <c r="A16" s="24">
        <v>22</v>
      </c>
      <c r="B16" s="24">
        <f t="shared" si="6"/>
        <v>22</v>
      </c>
      <c r="C16" s="24">
        <f t="shared" si="7"/>
        <v>22</v>
      </c>
      <c r="D16" s="3">
        <f t="shared" si="8"/>
        <v>0.01</v>
      </c>
      <c r="E16" s="58" t="s">
        <v>263</v>
      </c>
      <c r="F16" s="24">
        <v>1.38</v>
      </c>
      <c r="G16" s="24">
        <v>0.86</v>
      </c>
      <c r="H16" s="24">
        <v>2.21</v>
      </c>
      <c r="I16" s="24"/>
      <c r="J16">
        <f t="shared" si="9"/>
        <v>20</v>
      </c>
      <c r="K16" s="13" t="str">
        <f t="shared" si="10"/>
        <v>1.38 (0.86 - 2.21)</v>
      </c>
      <c r="L16">
        <f t="shared" ref="L16:L21" si="14">(LN(H16)-LN(G16))/(2*NORMSINV(0.975))</f>
        <v>0.24077366030930691</v>
      </c>
      <c r="M16">
        <f t="shared" ref="M16:M21" si="15">1/(L16*L16)</f>
        <v>17.249719996450843</v>
      </c>
      <c r="N16" s="8">
        <f t="shared" si="1"/>
        <v>1.8545289507223974</v>
      </c>
      <c r="O16" s="8">
        <f t="shared" si="13"/>
        <v>1.361810908578132</v>
      </c>
      <c r="P16" s="9">
        <f t="shared" si="3"/>
        <v>4.9849402293962122</v>
      </c>
      <c r="Q16" t="str">
        <f t="shared" si="4"/>
        <v>3 Hirayama F, Line</v>
      </c>
      <c r="R16" t="str">
        <f t="shared" si="5"/>
        <v>3 Hirayama F, RR</v>
      </c>
    </row>
    <row r="17" spans="1:18" x14ac:dyDescent="0.25">
      <c r="A17" s="4">
        <v>27</v>
      </c>
      <c r="B17">
        <f t="shared" si="6"/>
        <v>27</v>
      </c>
      <c r="C17">
        <f t="shared" si="7"/>
        <v>27</v>
      </c>
      <c r="D17" s="3">
        <f t="shared" si="8"/>
        <v>0.01</v>
      </c>
      <c r="E17" s="18" t="s">
        <v>244</v>
      </c>
      <c r="F17">
        <v>2.9</v>
      </c>
      <c r="G17">
        <v>1.34</v>
      </c>
      <c r="H17">
        <v>6.29</v>
      </c>
      <c r="J17">
        <f t="shared" si="9"/>
        <v>20</v>
      </c>
      <c r="K17" s="13" t="str">
        <f t="shared" si="10"/>
        <v>2.90 (1.34 - 6.29)</v>
      </c>
      <c r="L17">
        <f t="shared" si="14"/>
        <v>0.39446935478061823</v>
      </c>
      <c r="M17">
        <f t="shared" si="15"/>
        <v>6.4264844426703469</v>
      </c>
      <c r="N17" s="8">
        <f t="shared" si="1"/>
        <v>0.69091564690623497</v>
      </c>
      <c r="O17" s="8">
        <f t="shared" si="13"/>
        <v>0.83121335823375397</v>
      </c>
      <c r="P17" s="9">
        <f t="shared" si="3"/>
        <v>3.0426756626566083</v>
      </c>
      <c r="Q17" t="str">
        <f t="shared" si="4"/>
        <v>13 McGhee F, Line</v>
      </c>
      <c r="R17" t="str">
        <f t="shared" si="5"/>
        <v>13 McGhee F, RR</v>
      </c>
    </row>
    <row r="18" spans="1:18" x14ac:dyDescent="0.25">
      <c r="A18" s="4">
        <v>23</v>
      </c>
      <c r="B18">
        <f t="shared" si="6"/>
        <v>23</v>
      </c>
      <c r="C18">
        <f t="shared" si="7"/>
        <v>23</v>
      </c>
      <c r="D18" s="3">
        <f t="shared" si="8"/>
        <v>0.01</v>
      </c>
      <c r="E18" s="18" t="s">
        <v>245</v>
      </c>
      <c r="F18">
        <v>1.67</v>
      </c>
      <c r="G18">
        <v>0.95</v>
      </c>
      <c r="H18">
        <v>2.94</v>
      </c>
      <c r="J18">
        <f t="shared" si="9"/>
        <v>20</v>
      </c>
      <c r="K18" s="13" t="str">
        <f t="shared" si="10"/>
        <v>1.67 (0.95 - 2.94)</v>
      </c>
      <c r="L18">
        <f t="shared" si="14"/>
        <v>0.28819480476403991</v>
      </c>
      <c r="M18">
        <f t="shared" si="15"/>
        <v>12.040033763439064</v>
      </c>
      <c r="N18" s="8">
        <f t="shared" si="1"/>
        <v>1.2944320943509244</v>
      </c>
      <c r="O18" s="8">
        <f t="shared" si="13"/>
        <v>1.1377311168949034</v>
      </c>
      <c r="P18" s="9">
        <f t="shared" si="3"/>
        <v>4.1646909854518119</v>
      </c>
      <c r="Q18" t="str">
        <f t="shared" si="4"/>
        <v>13 McGhee M, Line</v>
      </c>
      <c r="R18" t="str">
        <f t="shared" si="5"/>
        <v>13 McGhee M, RR</v>
      </c>
    </row>
    <row r="19" spans="1:18" x14ac:dyDescent="0.25">
      <c r="A19" s="4">
        <v>19</v>
      </c>
      <c r="B19">
        <f t="shared" si="6"/>
        <v>19</v>
      </c>
      <c r="C19">
        <f t="shared" si="7"/>
        <v>19</v>
      </c>
      <c r="D19" s="3">
        <f t="shared" si="8"/>
        <v>0.01</v>
      </c>
      <c r="E19" s="18" t="s">
        <v>246</v>
      </c>
      <c r="F19">
        <v>0.95</v>
      </c>
      <c r="G19">
        <v>0.79</v>
      </c>
      <c r="H19">
        <v>1.1599999999999999</v>
      </c>
      <c r="J19">
        <f t="shared" si="9"/>
        <v>20</v>
      </c>
      <c r="K19" s="13" t="str">
        <f t="shared" si="10"/>
        <v>0.95 (0.79 - 1.16)</v>
      </c>
      <c r="L19">
        <f t="shared" si="14"/>
        <v>9.7997295274150173E-2</v>
      </c>
      <c r="M19">
        <f t="shared" si="15"/>
        <v>104.12902965139213</v>
      </c>
      <c r="N19" s="8">
        <f t="shared" si="1"/>
        <v>11.194981723695829</v>
      </c>
      <c r="O19" s="8">
        <f t="shared" si="13"/>
        <v>3.3458902737083038</v>
      </c>
      <c r="P19" s="9">
        <f t="shared" si="3"/>
        <v>12.247708491312242</v>
      </c>
      <c r="Q19" t="str">
        <f t="shared" si="4"/>
        <v>15 Xu M+F, Line</v>
      </c>
      <c r="R19" t="str">
        <f t="shared" si="5"/>
        <v>15 Xu M+F, RR</v>
      </c>
    </row>
    <row r="20" spans="1:18" x14ac:dyDescent="0.25">
      <c r="A20" s="4">
        <v>20</v>
      </c>
      <c r="B20">
        <f t="shared" si="6"/>
        <v>20</v>
      </c>
      <c r="C20">
        <f t="shared" si="7"/>
        <v>20</v>
      </c>
      <c r="D20" s="3">
        <f t="shared" si="8"/>
        <v>0.01</v>
      </c>
      <c r="E20" s="18" t="s">
        <v>247</v>
      </c>
      <c r="F20">
        <v>0.95</v>
      </c>
      <c r="G20">
        <v>0.77</v>
      </c>
      <c r="H20">
        <v>1.18</v>
      </c>
      <c r="J20">
        <f t="shared" si="9"/>
        <v>20</v>
      </c>
      <c r="K20" s="13" t="str">
        <f t="shared" si="10"/>
        <v>0.95 (0.77 - 1.18)</v>
      </c>
      <c r="L20">
        <f t="shared" si="14"/>
        <v>0.10889975682694929</v>
      </c>
      <c r="M20">
        <f t="shared" si="15"/>
        <v>84.323025395708015</v>
      </c>
      <c r="N20" s="8">
        <f t="shared" si="1"/>
        <v>9.0656249400579139</v>
      </c>
      <c r="O20" s="8">
        <f t="shared" si="13"/>
        <v>3.0109176242564182</v>
      </c>
      <c r="P20" s="9">
        <f t="shared" si="3"/>
        <v>11.021533384708345</v>
      </c>
      <c r="Q20" t="str">
        <f t="shared" si="4"/>
        <v>16 Yin  M+F, Line</v>
      </c>
      <c r="R20" t="str">
        <f t="shared" si="5"/>
        <v>16 Yin  M+F, RR</v>
      </c>
    </row>
    <row r="21" spans="1:18" x14ac:dyDescent="0.25">
      <c r="A21" s="4">
        <v>21</v>
      </c>
      <c r="B21">
        <f t="shared" si="6"/>
        <v>21</v>
      </c>
      <c r="C21">
        <f t="shared" si="7"/>
        <v>21</v>
      </c>
      <c r="D21" s="3">
        <f t="shared" si="8"/>
        <v>0.01</v>
      </c>
      <c r="E21" s="18" t="s">
        <v>248</v>
      </c>
      <c r="F21">
        <v>1.34</v>
      </c>
      <c r="G21">
        <v>1.08</v>
      </c>
      <c r="H21">
        <v>1.65</v>
      </c>
      <c r="J21">
        <f t="shared" si="9"/>
        <v>20</v>
      </c>
      <c r="K21" s="13" t="str">
        <f t="shared" si="10"/>
        <v>1.34 (1.08 - 1.65)</v>
      </c>
      <c r="L21">
        <f t="shared" si="14"/>
        <v>0.10811786597084272</v>
      </c>
      <c r="M21">
        <f t="shared" si="15"/>
        <v>85.547056309048855</v>
      </c>
      <c r="N21" s="8">
        <f t="shared" si="1"/>
        <v>9.1972213234100391</v>
      </c>
      <c r="O21" s="8">
        <f t="shared" si="13"/>
        <v>3.0326920917577569</v>
      </c>
      <c r="P21" s="9">
        <f t="shared" si="3"/>
        <v>11.10123932503925</v>
      </c>
      <c r="Q21" t="str">
        <f t="shared" si="4"/>
        <v>17 Zhou M+F, Line</v>
      </c>
      <c r="R21" t="str">
        <f t="shared" si="5"/>
        <v>17 Zhou M+F, RR</v>
      </c>
    </row>
    <row r="22" spans="1:18" x14ac:dyDescent="0.25">
      <c r="A22" s="4">
        <v>26</v>
      </c>
      <c r="B22">
        <f t="shared" si="6"/>
        <v>26</v>
      </c>
      <c r="C22">
        <f t="shared" si="7"/>
        <v>26</v>
      </c>
      <c r="D22" s="3">
        <f t="shared" si="8"/>
        <v>0.01</v>
      </c>
      <c r="E22" s="18" t="s">
        <v>267</v>
      </c>
      <c r="F22">
        <v>2.2000000000000002</v>
      </c>
      <c r="G22">
        <v>1.39</v>
      </c>
      <c r="H22">
        <v>3.49</v>
      </c>
      <c r="J22">
        <f t="shared" si="9"/>
        <v>20</v>
      </c>
      <c r="K22" s="13" t="str">
        <f t="shared" ref="K22:K50" si="16">CONCATENATE(TEXT(F22,"0.00"), " (",TEXT(G22,"0.00")," - ",TEXT(H22,"0.00"),")")</f>
        <v>2.20 (1.39 - 3.49)</v>
      </c>
      <c r="L22">
        <f t="shared" ref="L22:L25" si="17">(LN(H22)-LN(G22))/(2*NORMSINV(0.975))</f>
        <v>0.23485074122108754</v>
      </c>
      <c r="M22">
        <f t="shared" ref="M22:M25" si="18">1/(L22*L22)</f>
        <v>18.130765029036109</v>
      </c>
      <c r="N22" s="8">
        <f t="shared" si="1"/>
        <v>1.9492506923017228</v>
      </c>
      <c r="O22" s="8">
        <f t="shared" ref="O22:O25" si="19">SQRT(N22)</f>
        <v>1.3961556834041549</v>
      </c>
      <c r="P22" s="9">
        <f t="shared" si="3"/>
        <v>5.1106600695159781</v>
      </c>
      <c r="Q22" t="str">
        <f t="shared" si="4"/>
        <v>18 Wu F, Line</v>
      </c>
      <c r="R22" t="str">
        <f t="shared" si="5"/>
        <v>18 Wu F, RR</v>
      </c>
    </row>
    <row r="23" spans="1:18" x14ac:dyDescent="0.25">
      <c r="A23" s="4">
        <v>25</v>
      </c>
      <c r="B23">
        <f t="shared" si="6"/>
        <v>25</v>
      </c>
      <c r="C23">
        <f t="shared" si="7"/>
        <v>25</v>
      </c>
      <c r="D23" s="3">
        <f t="shared" si="8"/>
        <v>0.01</v>
      </c>
      <c r="E23" s="18" t="s">
        <v>249</v>
      </c>
      <c r="F23">
        <v>1.82</v>
      </c>
      <c r="G23">
        <v>1.3</v>
      </c>
      <c r="H23">
        <v>2.54</v>
      </c>
      <c r="J23">
        <f t="shared" si="9"/>
        <v>20</v>
      </c>
      <c r="K23" s="13" t="str">
        <f t="shared" si="16"/>
        <v>1.82 (1.30 - 2.54)</v>
      </c>
      <c r="L23">
        <f t="shared" si="17"/>
        <v>0.17087043992804202</v>
      </c>
      <c r="M23">
        <f t="shared" si="18"/>
        <v>34.250437617458189</v>
      </c>
      <c r="N23" s="8">
        <f t="shared" si="1"/>
        <v>3.6822874892784747</v>
      </c>
      <c r="O23" s="8">
        <f t="shared" si="19"/>
        <v>1.918928734809731</v>
      </c>
      <c r="P23" s="9">
        <f t="shared" si="3"/>
        <v>7.0242828774848087</v>
      </c>
      <c r="Q23" t="str">
        <f t="shared" si="4"/>
        <v>21 Chen M+F, Line</v>
      </c>
      <c r="R23" t="str">
        <f t="shared" si="5"/>
        <v>21 Chen M+F, RR</v>
      </c>
    </row>
    <row r="24" spans="1:18" x14ac:dyDescent="0.25">
      <c r="A24" s="4">
        <v>24</v>
      </c>
      <c r="B24">
        <f t="shared" si="6"/>
        <v>24</v>
      </c>
      <c r="C24">
        <f t="shared" si="7"/>
        <v>24</v>
      </c>
      <c r="D24" s="3">
        <f t="shared" si="8"/>
        <v>0.01</v>
      </c>
      <c r="E24" s="18" t="s">
        <v>250</v>
      </c>
      <c r="F24">
        <v>1.67</v>
      </c>
      <c r="G24">
        <v>0.49</v>
      </c>
      <c r="H24">
        <v>5.78</v>
      </c>
      <c r="J24">
        <f t="shared" si="9"/>
        <v>20</v>
      </c>
      <c r="K24" s="13" t="str">
        <f t="shared" si="16"/>
        <v>1.67 (0.49 - 5.78)</v>
      </c>
      <c r="L24">
        <f t="shared" si="17"/>
        <v>0.62954054003723459</v>
      </c>
      <c r="M24">
        <f t="shared" si="18"/>
        <v>2.5232053420296716</v>
      </c>
      <c r="N24" s="8">
        <f t="shared" si="1"/>
        <v>0.27127149637062054</v>
      </c>
      <c r="O24" s="8">
        <f t="shared" si="19"/>
        <v>0.52083730316733323</v>
      </c>
      <c r="P24" s="9">
        <f t="shared" si="3"/>
        <v>1.9065369569112312</v>
      </c>
      <c r="Q24" t="str">
        <f t="shared" si="4"/>
        <v>22 He M+F, Line</v>
      </c>
      <c r="R24" t="str">
        <f t="shared" si="5"/>
        <v>22 He M+F, RR</v>
      </c>
    </row>
    <row r="25" spans="1:18" x14ac:dyDescent="0.25">
      <c r="A25" s="4">
        <v>18</v>
      </c>
      <c r="B25">
        <f t="shared" si="6"/>
        <v>18</v>
      </c>
      <c r="C25">
        <f t="shared" si="7"/>
        <v>18</v>
      </c>
      <c r="D25" s="3">
        <f t="shared" si="8"/>
        <v>0.01</v>
      </c>
      <c r="E25" s="18" t="s">
        <v>251</v>
      </c>
      <c r="F25">
        <v>0.85</v>
      </c>
      <c r="G25">
        <v>0.6</v>
      </c>
      <c r="H25">
        <v>1.21</v>
      </c>
      <c r="J25">
        <f t="shared" si="9"/>
        <v>20</v>
      </c>
      <c r="K25" s="13" t="str">
        <f t="shared" si="16"/>
        <v>0.85 (0.60 - 1.21)</v>
      </c>
      <c r="L25">
        <f t="shared" si="17"/>
        <v>0.17894359001174437</v>
      </c>
      <c r="M25">
        <f t="shared" si="18"/>
        <v>31.229692495943539</v>
      </c>
      <c r="N25" s="8">
        <f t="shared" si="1"/>
        <v>3.3575251579620824</v>
      </c>
      <c r="O25" s="8">
        <f t="shared" si="19"/>
        <v>1.8323550851191706</v>
      </c>
      <c r="P25" s="9">
        <f t="shared" si="3"/>
        <v>6.7073780367101623</v>
      </c>
      <c r="Q25" t="str">
        <f t="shared" si="4"/>
        <v>27 Kim M+F, Line</v>
      </c>
      <c r="R25" t="str">
        <f t="shared" si="5"/>
        <v>27 Kim M+F, RR</v>
      </c>
    </row>
    <row r="26" spans="1:18" x14ac:dyDescent="0.25">
      <c r="A26" s="24">
        <v>33</v>
      </c>
      <c r="B26" s="24">
        <f t="shared" si="6"/>
        <v>33</v>
      </c>
      <c r="C26" s="24">
        <f t="shared" si="7"/>
        <v>33</v>
      </c>
      <c r="D26" s="3">
        <f t="shared" si="8"/>
        <v>0.01</v>
      </c>
      <c r="E26" s="58" t="s">
        <v>252</v>
      </c>
      <c r="F26" s="24">
        <v>0.36</v>
      </c>
      <c r="G26" s="24">
        <v>0.15</v>
      </c>
      <c r="H26" s="24">
        <v>0.86</v>
      </c>
      <c r="I26" s="24"/>
      <c r="J26">
        <f t="shared" si="9"/>
        <v>20</v>
      </c>
      <c r="K26" s="13" t="str">
        <f t="shared" si="16"/>
        <v>0.36 (0.15 - 0.86)</v>
      </c>
      <c r="L26">
        <f t="shared" ref="L26:L38" si="20">(LN(H26)-LN(G26))/(2*NORMSINV(0.975))</f>
        <v>0.44549213886731259</v>
      </c>
      <c r="M26">
        <f t="shared" ref="M26:M38" si="21">1/(L26*L26)</f>
        <v>5.0387163426983665</v>
      </c>
      <c r="N26" s="8">
        <f t="shared" ref="N26:N38" si="22">M26/M$63*100</f>
        <v>0.54171576894783402</v>
      </c>
      <c r="O26" s="8">
        <f t="shared" ref="O26:O38" si="23">SQRT(N26)</f>
        <v>0.73601342986920693</v>
      </c>
      <c r="P26" s="9">
        <f t="shared" ref="P26:P38" si="24">O26*P$3/O$63</f>
        <v>2.6941941299043388</v>
      </c>
      <c r="Q26" t="str">
        <f t="shared" si="4"/>
        <v>4 Krzyzanowski F, Line</v>
      </c>
      <c r="R26" t="str">
        <f t="shared" si="5"/>
        <v>4 Krzyzanowski F, RR</v>
      </c>
    </row>
    <row r="27" spans="1:18" x14ac:dyDescent="0.25">
      <c r="A27" s="4">
        <v>40</v>
      </c>
      <c r="B27">
        <f t="shared" si="6"/>
        <v>40</v>
      </c>
      <c r="C27">
        <f t="shared" si="7"/>
        <v>40</v>
      </c>
      <c r="D27" s="3">
        <f t="shared" si="8"/>
        <v>0.01</v>
      </c>
      <c r="E27" s="18" t="s">
        <v>253</v>
      </c>
      <c r="F27">
        <v>1.39</v>
      </c>
      <c r="G27">
        <v>0.26</v>
      </c>
      <c r="H27">
        <v>7.4</v>
      </c>
      <c r="J27">
        <f t="shared" si="9"/>
        <v>20</v>
      </c>
      <c r="K27" s="13" t="str">
        <f t="shared" si="16"/>
        <v>1.39 (0.26 - 7.40)</v>
      </c>
      <c r="L27">
        <f t="shared" si="20"/>
        <v>0.85423856626695649</v>
      </c>
      <c r="M27">
        <f t="shared" si="21"/>
        <v>1.3703820166066263</v>
      </c>
      <c r="N27" s="8">
        <f t="shared" si="22"/>
        <v>0.14733068849055111</v>
      </c>
      <c r="O27" s="8">
        <f t="shared" si="23"/>
        <v>0.38383679929177078</v>
      </c>
      <c r="P27" s="9">
        <f t="shared" si="24"/>
        <v>1.4050434537273708</v>
      </c>
      <c r="Q27" t="str">
        <f t="shared" si="4"/>
        <v>4 Krzyzanowski M, Line</v>
      </c>
      <c r="R27" t="str">
        <f t="shared" si="5"/>
        <v>4 Krzyzanowski M, RR</v>
      </c>
    </row>
    <row r="28" spans="1:18" x14ac:dyDescent="0.25">
      <c r="A28" s="4">
        <v>36</v>
      </c>
      <c r="B28">
        <f t="shared" si="6"/>
        <v>36</v>
      </c>
      <c r="C28">
        <f t="shared" si="7"/>
        <v>36</v>
      </c>
      <c r="D28" s="3">
        <f t="shared" si="8"/>
        <v>0.01</v>
      </c>
      <c r="E28" s="18" t="s">
        <v>254</v>
      </c>
      <c r="F28">
        <v>1.22</v>
      </c>
      <c r="G28">
        <v>0.38</v>
      </c>
      <c r="H28">
        <v>3.94</v>
      </c>
      <c r="J28">
        <f t="shared" si="9"/>
        <v>20</v>
      </c>
      <c r="K28" s="13" t="str">
        <f t="shared" si="16"/>
        <v>1.22 (0.38 - 3.94)</v>
      </c>
      <c r="L28">
        <f t="shared" si="20"/>
        <v>0.59663462390621125</v>
      </c>
      <c r="M28">
        <f t="shared" si="21"/>
        <v>2.8092028123287269</v>
      </c>
      <c r="N28" s="8">
        <f t="shared" si="22"/>
        <v>0.30201927596426587</v>
      </c>
      <c r="O28" s="8">
        <f t="shared" si="23"/>
        <v>0.54956280438569149</v>
      </c>
      <c r="P28" s="9">
        <f t="shared" si="24"/>
        <v>2.0116873164295535</v>
      </c>
      <c r="Q28" t="str">
        <f t="shared" si="4"/>
        <v>5 Lee F, Line</v>
      </c>
      <c r="R28" t="str">
        <f t="shared" si="5"/>
        <v>5 Lee F, RR</v>
      </c>
    </row>
    <row r="29" spans="1:18" x14ac:dyDescent="0.25">
      <c r="A29" s="4">
        <v>32</v>
      </c>
      <c r="B29">
        <f t="shared" si="6"/>
        <v>32</v>
      </c>
      <c r="C29">
        <f t="shared" si="7"/>
        <v>32</v>
      </c>
      <c r="D29" s="3">
        <f t="shared" si="8"/>
        <v>0.01</v>
      </c>
      <c r="E29" s="18" t="s">
        <v>255</v>
      </c>
      <c r="F29">
        <v>0.34</v>
      </c>
      <c r="G29">
        <v>0.06</v>
      </c>
      <c r="H29">
        <v>2.0299999999999998</v>
      </c>
      <c r="J29">
        <f t="shared" si="9"/>
        <v>20</v>
      </c>
      <c r="K29" s="13" t="str">
        <f t="shared" si="16"/>
        <v>0.34 (0.06 - 2.03)</v>
      </c>
      <c r="L29">
        <f t="shared" si="20"/>
        <v>0.89834469857366106</v>
      </c>
      <c r="M29">
        <f t="shared" si="21"/>
        <v>1.2391217540624195</v>
      </c>
      <c r="N29" s="8">
        <f t="shared" si="22"/>
        <v>0.13321880974598371</v>
      </c>
      <c r="O29" s="8">
        <f t="shared" si="23"/>
        <v>0.36499152010147262</v>
      </c>
      <c r="P29" s="9">
        <f t="shared" si="24"/>
        <v>1.3360598747457588</v>
      </c>
      <c r="Q29" t="str">
        <f t="shared" si="4"/>
        <v>5 Lee M, Line</v>
      </c>
      <c r="R29" t="str">
        <f t="shared" si="5"/>
        <v>5 Lee M, RR</v>
      </c>
    </row>
    <row r="30" spans="1:18" x14ac:dyDescent="0.25">
      <c r="A30" s="4">
        <v>38</v>
      </c>
      <c r="B30">
        <f t="shared" si="6"/>
        <v>38</v>
      </c>
      <c r="C30">
        <f t="shared" si="7"/>
        <v>38</v>
      </c>
      <c r="D30" s="3">
        <f t="shared" si="8"/>
        <v>0.01</v>
      </c>
      <c r="E30" s="18" t="s">
        <v>264</v>
      </c>
      <c r="F30">
        <v>1.38</v>
      </c>
      <c r="G30">
        <v>0.69</v>
      </c>
      <c r="H30">
        <v>2.76</v>
      </c>
      <c r="J30">
        <f t="shared" si="9"/>
        <v>20</v>
      </c>
      <c r="K30" s="13" t="str">
        <f t="shared" si="16"/>
        <v>1.38 (0.69 - 2.76)</v>
      </c>
      <c r="L30">
        <f t="shared" si="20"/>
        <v>0.35365301915106706</v>
      </c>
      <c r="M30">
        <f t="shared" si="21"/>
        <v>7.9954932312031319</v>
      </c>
      <c r="N30" s="8">
        <f t="shared" si="22"/>
        <v>0.85960083268725729</v>
      </c>
      <c r="O30" s="8">
        <f t="shared" si="23"/>
        <v>0.92714660797915738</v>
      </c>
      <c r="P30" s="9">
        <f t="shared" si="24"/>
        <v>3.3938415352313012</v>
      </c>
      <c r="Q30" t="str">
        <f t="shared" si="4"/>
        <v>6 Kalandidi F, Line</v>
      </c>
      <c r="R30" t="str">
        <f t="shared" si="5"/>
        <v>6 Kalandidi F, RR</v>
      </c>
    </row>
    <row r="31" spans="1:18" x14ac:dyDescent="0.25">
      <c r="A31" s="4">
        <v>41</v>
      </c>
      <c r="B31">
        <f t="shared" si="6"/>
        <v>41</v>
      </c>
      <c r="C31">
        <f t="shared" si="7"/>
        <v>41</v>
      </c>
      <c r="D31" s="3">
        <f t="shared" si="8"/>
        <v>0.01</v>
      </c>
      <c r="E31" s="18" t="s">
        <v>265</v>
      </c>
      <c r="F31">
        <v>1.75</v>
      </c>
      <c r="G31">
        <v>0.88</v>
      </c>
      <c r="H31">
        <v>3.47</v>
      </c>
      <c r="J31">
        <f t="shared" si="9"/>
        <v>20</v>
      </c>
      <c r="K31" s="13" t="str">
        <f t="shared" si="16"/>
        <v>1.75 (0.88 - 3.47)</v>
      </c>
      <c r="L31">
        <f t="shared" si="20"/>
        <v>0.35000336136039217</v>
      </c>
      <c r="M31">
        <f t="shared" si="21"/>
        <v>8.1631085102288221</v>
      </c>
      <c r="N31" s="8">
        <f t="shared" si="22"/>
        <v>0.87762126360442649</v>
      </c>
      <c r="O31" s="8">
        <f t="shared" si="23"/>
        <v>0.93681442324743613</v>
      </c>
      <c r="P31" s="9">
        <f t="shared" si="24"/>
        <v>3.4292307959264829</v>
      </c>
      <c r="Q31" t="str">
        <f t="shared" si="4"/>
        <v>9 Forastiere F, Line</v>
      </c>
      <c r="R31" t="str">
        <f t="shared" si="5"/>
        <v>9 Forastiere F, RR</v>
      </c>
    </row>
    <row r="32" spans="1:18" x14ac:dyDescent="0.25">
      <c r="A32" s="4">
        <v>42</v>
      </c>
      <c r="B32">
        <f t="shared" si="6"/>
        <v>42</v>
      </c>
      <c r="C32">
        <f t="shared" si="7"/>
        <v>42</v>
      </c>
      <c r="D32" s="3">
        <f t="shared" si="8"/>
        <v>0.01</v>
      </c>
      <c r="E32" s="18" t="s">
        <v>266</v>
      </c>
      <c r="F32">
        <v>2.57</v>
      </c>
      <c r="G32">
        <v>1.04</v>
      </c>
      <c r="H32">
        <v>6.36</v>
      </c>
      <c r="J32">
        <f t="shared" si="9"/>
        <v>20</v>
      </c>
      <c r="K32" s="13" t="str">
        <f t="shared" si="16"/>
        <v>2.57 (1.04 - 6.36)</v>
      </c>
      <c r="L32">
        <f t="shared" si="20"/>
        <v>0.46194921908825104</v>
      </c>
      <c r="M32">
        <f t="shared" si="21"/>
        <v>4.6860997125067261</v>
      </c>
      <c r="N32" s="8">
        <f t="shared" si="22"/>
        <v>0.50380571885246328</v>
      </c>
      <c r="O32" s="8">
        <f t="shared" si="23"/>
        <v>0.70979272950098837</v>
      </c>
      <c r="P32" s="9">
        <f t="shared" si="24"/>
        <v>2.5982126516498067</v>
      </c>
      <c r="Q32" t="str">
        <f t="shared" si="4"/>
        <v>14 Sezer F, Line</v>
      </c>
      <c r="R32" t="str">
        <f t="shared" si="5"/>
        <v>14 Sezer F, RR</v>
      </c>
    </row>
    <row r="33" spans="1:18" x14ac:dyDescent="0.25">
      <c r="A33" s="4">
        <v>35</v>
      </c>
      <c r="B33">
        <f t="shared" si="6"/>
        <v>35</v>
      </c>
      <c r="C33">
        <f t="shared" si="7"/>
        <v>35</v>
      </c>
      <c r="D33" s="3">
        <f t="shared" si="8"/>
        <v>0.01</v>
      </c>
      <c r="E33" s="18" t="s">
        <v>256</v>
      </c>
      <c r="F33">
        <v>1.1100000000000001</v>
      </c>
      <c r="G33">
        <v>0.95</v>
      </c>
      <c r="H33">
        <v>1.3</v>
      </c>
      <c r="J33">
        <f t="shared" si="9"/>
        <v>20</v>
      </c>
      <c r="K33" s="13" t="str">
        <f t="shared" si="16"/>
        <v>1.11 (0.95 - 1.30)</v>
      </c>
      <c r="L33">
        <f t="shared" si="20"/>
        <v>8.0016153696989473E-2</v>
      </c>
      <c r="M33">
        <f t="shared" si="21"/>
        <v>156.18691872794818</v>
      </c>
      <c r="N33" s="8">
        <f t="shared" si="22"/>
        <v>16.791760246815759</v>
      </c>
      <c r="O33" s="8">
        <f t="shared" si="23"/>
        <v>4.0977750361404368</v>
      </c>
      <c r="P33" s="9">
        <f t="shared" si="24"/>
        <v>15</v>
      </c>
      <c r="Q33" t="str">
        <f t="shared" si="4"/>
        <v>19 Jordan M+F, Line</v>
      </c>
      <c r="R33" t="str">
        <f t="shared" si="5"/>
        <v>19 Jordan M+F, RR</v>
      </c>
    </row>
    <row r="34" spans="1:18" x14ac:dyDescent="0.25">
      <c r="A34" s="4">
        <v>37</v>
      </c>
      <c r="B34">
        <f t="shared" si="6"/>
        <v>37</v>
      </c>
      <c r="C34">
        <f t="shared" si="7"/>
        <v>37</v>
      </c>
      <c r="D34" s="3">
        <f t="shared" si="8"/>
        <v>0.01</v>
      </c>
      <c r="E34" s="18" t="s">
        <v>257</v>
      </c>
      <c r="F34">
        <v>1.23</v>
      </c>
      <c r="G34">
        <v>0.55000000000000004</v>
      </c>
      <c r="H34">
        <v>2.74</v>
      </c>
      <c r="I34" s="18"/>
      <c r="J34">
        <f t="shared" si="9"/>
        <v>20</v>
      </c>
      <c r="K34" s="13" t="str">
        <f t="shared" si="16"/>
        <v>1.23 (0.55 - 2.74)</v>
      </c>
      <c r="L34">
        <f t="shared" si="20"/>
        <v>0.4096490889174253</v>
      </c>
      <c r="M34">
        <f t="shared" si="21"/>
        <v>5.9590360587995272</v>
      </c>
      <c r="N34" s="8">
        <f t="shared" si="22"/>
        <v>0.64065995805823062</v>
      </c>
      <c r="O34" s="8">
        <f t="shared" si="23"/>
        <v>0.80041236750704359</v>
      </c>
      <c r="P34" s="9">
        <f t="shared" si="24"/>
        <v>2.929927925939511</v>
      </c>
      <c r="Q34" t="str">
        <f t="shared" si="4"/>
        <v>23 Waked M+F, Line</v>
      </c>
      <c r="R34" t="str">
        <f t="shared" si="5"/>
        <v>23 Waked M+F, RR</v>
      </c>
    </row>
    <row r="35" spans="1:18" x14ac:dyDescent="0.25">
      <c r="A35" s="4">
        <v>34</v>
      </c>
      <c r="B35">
        <f t="shared" si="6"/>
        <v>34</v>
      </c>
      <c r="C35">
        <f t="shared" si="7"/>
        <v>34</v>
      </c>
      <c r="D35" s="3">
        <f t="shared" si="8"/>
        <v>0.01</v>
      </c>
      <c r="E35" s="18" t="s">
        <v>258</v>
      </c>
      <c r="F35">
        <v>1</v>
      </c>
      <c r="G35">
        <v>0.81</v>
      </c>
      <c r="H35">
        <v>1.24</v>
      </c>
      <c r="J35">
        <f t="shared" si="9"/>
        <v>20</v>
      </c>
      <c r="K35" s="13" t="str">
        <f t="shared" si="16"/>
        <v>1.00 (0.81 - 1.24)</v>
      </c>
      <c r="L35">
        <f t="shared" si="20"/>
        <v>0.10863271322624035</v>
      </c>
      <c r="M35">
        <f t="shared" si="21"/>
        <v>84.738104808009652</v>
      </c>
      <c r="N35" s="8">
        <f t="shared" si="22"/>
        <v>9.1102504056956519</v>
      </c>
      <c r="O35" s="8">
        <f t="shared" si="23"/>
        <v>3.018319135826371</v>
      </c>
      <c r="P35" s="9">
        <f t="shared" si="24"/>
        <v>11.048626788462853</v>
      </c>
      <c r="Q35" t="str">
        <f t="shared" si="4"/>
        <v>25 Eze M+F, Line</v>
      </c>
      <c r="R35" t="str">
        <f t="shared" si="5"/>
        <v>25 Eze M+F, RR</v>
      </c>
    </row>
    <row r="36" spans="1:18" x14ac:dyDescent="0.25">
      <c r="A36" s="4">
        <v>39</v>
      </c>
      <c r="B36">
        <f t="shared" si="6"/>
        <v>39</v>
      </c>
      <c r="C36">
        <f t="shared" si="7"/>
        <v>39</v>
      </c>
      <c r="D36" s="3">
        <f t="shared" si="8"/>
        <v>0.01</v>
      </c>
      <c r="E36" s="18" t="s">
        <v>259</v>
      </c>
      <c r="F36">
        <v>1.38</v>
      </c>
      <c r="G36">
        <v>0.84</v>
      </c>
      <c r="H36">
        <v>2.27</v>
      </c>
      <c r="J36">
        <f t="shared" si="9"/>
        <v>20</v>
      </c>
      <c r="K36" s="13" t="str">
        <f t="shared" si="16"/>
        <v>1.38 (0.84 - 2.27)</v>
      </c>
      <c r="L36">
        <f t="shared" si="20"/>
        <v>0.25361007306248617</v>
      </c>
      <c r="M36">
        <f t="shared" si="21"/>
        <v>15.547730413542871</v>
      </c>
      <c r="N36" s="8">
        <f t="shared" si="22"/>
        <v>1.6715469106672427</v>
      </c>
      <c r="O36" s="8">
        <f t="shared" si="23"/>
        <v>1.2928831775018355</v>
      </c>
      <c r="P36" s="9">
        <f t="shared" si="24"/>
        <v>4.7326286805615885</v>
      </c>
      <c r="Q36" t="str">
        <f t="shared" si="4"/>
        <v>26 Hagstad M+F, Line</v>
      </c>
      <c r="R36" t="str">
        <f t="shared" si="5"/>
        <v>26 Hagstad M+F, RR</v>
      </c>
    </row>
    <row r="37" spans="1:18" x14ac:dyDescent="0.25">
      <c r="A37" s="24">
        <v>48</v>
      </c>
      <c r="B37" s="24">
        <f t="shared" si="6"/>
        <v>48</v>
      </c>
      <c r="C37" s="24">
        <f t="shared" si="7"/>
        <v>48</v>
      </c>
      <c r="D37" s="3">
        <f t="shared" si="8"/>
        <v>0.01</v>
      </c>
      <c r="E37" s="58" t="s">
        <v>260</v>
      </c>
      <c r="F37" s="24">
        <v>1.1399999999999999</v>
      </c>
      <c r="G37" s="24">
        <v>0.74</v>
      </c>
      <c r="H37" s="24">
        <v>1.77</v>
      </c>
      <c r="I37" s="24"/>
      <c r="J37">
        <f t="shared" si="9"/>
        <v>20</v>
      </c>
      <c r="K37" s="13" t="str">
        <f t="shared" si="16"/>
        <v>1.14 (0.74 - 1.77)</v>
      </c>
      <c r="L37">
        <f t="shared" si="20"/>
        <v>0.2224746592918421</v>
      </c>
      <c r="M37">
        <f t="shared" si="21"/>
        <v>20.204071618545779</v>
      </c>
      <c r="N37" s="8">
        <f t="shared" si="22"/>
        <v>2.1721532724456507</v>
      </c>
      <c r="O37" s="8">
        <f t="shared" si="23"/>
        <v>1.4738226733381634</v>
      </c>
      <c r="P37" s="9">
        <f t="shared" si="24"/>
        <v>5.3949618768956746</v>
      </c>
      <c r="Q37" t="str">
        <f t="shared" si="4"/>
        <v>11 De Marco M+F, Line</v>
      </c>
      <c r="R37" t="str">
        <f t="shared" si="5"/>
        <v>11 De Marco M+F, RR</v>
      </c>
    </row>
    <row r="38" spans="1:18" x14ac:dyDescent="0.25">
      <c r="A38" s="4">
        <v>47</v>
      </c>
      <c r="B38">
        <f t="shared" si="6"/>
        <v>47</v>
      </c>
      <c r="C38">
        <f t="shared" si="7"/>
        <v>47</v>
      </c>
      <c r="D38" s="3">
        <f t="shared" si="8"/>
        <v>0.01</v>
      </c>
      <c r="E38" s="18" t="s">
        <v>261</v>
      </c>
      <c r="F38">
        <v>0.89</v>
      </c>
      <c r="G38">
        <v>0.7</v>
      </c>
      <c r="H38">
        <v>1.2</v>
      </c>
      <c r="J38">
        <f t="shared" si="9"/>
        <v>20</v>
      </c>
      <c r="K38" s="13" t="str">
        <f t="shared" si="16"/>
        <v>0.89 (0.70 - 1.20)</v>
      </c>
      <c r="L38">
        <f t="shared" si="20"/>
        <v>0.13750163395455803</v>
      </c>
      <c r="M38">
        <f t="shared" si="21"/>
        <v>52.891304928892779</v>
      </c>
      <c r="N38" s="8">
        <f t="shared" si="22"/>
        <v>5.6863796196285943</v>
      </c>
      <c r="O38" s="8">
        <f t="shared" si="23"/>
        <v>2.3846130964222674</v>
      </c>
      <c r="P38" s="9">
        <f t="shared" si="24"/>
        <v>8.7289312202028224</v>
      </c>
      <c r="Q38" t="str">
        <f t="shared" si="4"/>
        <v>20 Lamprecht M+F, Line</v>
      </c>
      <c r="R38" t="str">
        <f t="shared" si="5"/>
        <v>20 Lamprecht M+F, RR</v>
      </c>
    </row>
    <row r="39" spans="1:18" x14ac:dyDescent="0.25">
      <c r="A39" s="24"/>
      <c r="B39" s="24">
        <f t="shared" si="6"/>
        <v>0</v>
      </c>
      <c r="C39" s="24">
        <f t="shared" si="7"/>
        <v>0</v>
      </c>
      <c r="D39" s="3">
        <f t="shared" si="8"/>
        <v>0.01</v>
      </c>
      <c r="E39" s="58"/>
      <c r="F39" s="24"/>
      <c r="G39" s="24"/>
      <c r="H39" s="24"/>
      <c r="I39" s="24"/>
      <c r="J39">
        <f t="shared" si="9"/>
        <v>20</v>
      </c>
      <c r="K39" s="13" t="str">
        <f t="shared" si="16"/>
        <v>0.00 (0.00 - 0.00)</v>
      </c>
      <c r="N39" s="8"/>
      <c r="O39" s="8"/>
      <c r="P39" s="9"/>
      <c r="Q39" t="str">
        <f t="shared" si="4"/>
        <v>0.00, Line</v>
      </c>
      <c r="R39" t="str">
        <f t="shared" si="5"/>
        <v>0.00, RR</v>
      </c>
    </row>
    <row r="40" spans="1:18" x14ac:dyDescent="0.25">
      <c r="B40">
        <f t="shared" si="6"/>
        <v>0</v>
      </c>
      <c r="C40">
        <f t="shared" si="7"/>
        <v>0</v>
      </c>
      <c r="D40" s="3">
        <f t="shared" si="8"/>
        <v>0.01</v>
      </c>
      <c r="E40" s="18"/>
      <c r="J40">
        <f t="shared" si="9"/>
        <v>20</v>
      </c>
      <c r="K40" s="13" t="str">
        <f t="shared" si="16"/>
        <v>0.00 (0.00 - 0.00)</v>
      </c>
      <c r="N40" s="8"/>
      <c r="O40" s="8"/>
      <c r="P40" s="9"/>
      <c r="Q40" t="str">
        <f t="shared" si="4"/>
        <v>0.00, Line</v>
      </c>
      <c r="R40" t="str">
        <f t="shared" si="5"/>
        <v>0.00, RR</v>
      </c>
    </row>
    <row r="41" spans="1:18" x14ac:dyDescent="0.25">
      <c r="B41">
        <f t="shared" si="6"/>
        <v>0</v>
      </c>
      <c r="C41">
        <f t="shared" si="7"/>
        <v>0</v>
      </c>
      <c r="D41" s="3">
        <f t="shared" si="8"/>
        <v>0.01</v>
      </c>
      <c r="E41" s="18"/>
      <c r="J41">
        <f t="shared" si="9"/>
        <v>20</v>
      </c>
      <c r="K41" s="13" t="str">
        <f t="shared" si="16"/>
        <v>0.00 (0.00 - 0.00)</v>
      </c>
      <c r="N41" s="8"/>
      <c r="O41" s="8"/>
      <c r="P41" s="9"/>
      <c r="Q41" t="str">
        <f t="shared" si="4"/>
        <v>0.00, Line</v>
      </c>
      <c r="R41" t="str">
        <f t="shared" si="5"/>
        <v>0.00, RR</v>
      </c>
    </row>
    <row r="42" spans="1:18" x14ac:dyDescent="0.25">
      <c r="B42">
        <f t="shared" si="6"/>
        <v>0</v>
      </c>
      <c r="C42">
        <f t="shared" si="7"/>
        <v>0</v>
      </c>
      <c r="D42" s="3">
        <f t="shared" si="8"/>
        <v>0.01</v>
      </c>
      <c r="E42" s="18"/>
      <c r="J42">
        <f t="shared" si="9"/>
        <v>20</v>
      </c>
      <c r="K42" s="13" t="str">
        <f t="shared" si="16"/>
        <v>0.00 (0.00 - 0.00)</v>
      </c>
      <c r="N42" s="8"/>
      <c r="O42" s="8"/>
      <c r="P42" s="9"/>
      <c r="Q42" t="str">
        <f t="shared" si="4"/>
        <v>0.00, Line</v>
      </c>
      <c r="R42" t="str">
        <f t="shared" si="5"/>
        <v>0.00, RR</v>
      </c>
    </row>
    <row r="43" spans="1:18" x14ac:dyDescent="0.25">
      <c r="B43">
        <f t="shared" si="6"/>
        <v>0</v>
      </c>
      <c r="C43">
        <f t="shared" si="7"/>
        <v>0</v>
      </c>
      <c r="D43" s="3">
        <f t="shared" si="8"/>
        <v>0.01</v>
      </c>
      <c r="E43" s="18"/>
      <c r="J43">
        <f t="shared" si="9"/>
        <v>20</v>
      </c>
      <c r="K43" s="13" t="str">
        <f t="shared" si="16"/>
        <v>0.00 (0.00 - 0.00)</v>
      </c>
      <c r="N43" s="8"/>
      <c r="O43" s="8"/>
      <c r="P43" s="9"/>
      <c r="Q43" t="str">
        <f t="shared" si="4"/>
        <v>0.00, Line</v>
      </c>
      <c r="R43" t="str">
        <f t="shared" si="5"/>
        <v>0.00, RR</v>
      </c>
    </row>
    <row r="44" spans="1:18" x14ac:dyDescent="0.25">
      <c r="B44">
        <f t="shared" si="6"/>
        <v>0</v>
      </c>
      <c r="C44">
        <f t="shared" si="7"/>
        <v>0</v>
      </c>
      <c r="D44" s="3">
        <f t="shared" si="8"/>
        <v>0.01</v>
      </c>
      <c r="E44" s="18"/>
      <c r="J44">
        <f t="shared" si="9"/>
        <v>20</v>
      </c>
      <c r="K44" s="13" t="str">
        <f t="shared" si="16"/>
        <v>0.00 (0.00 - 0.00)</v>
      </c>
      <c r="N44" s="8"/>
      <c r="O44" s="8"/>
      <c r="P44" s="9"/>
      <c r="Q44" t="str">
        <f t="shared" si="4"/>
        <v>0.00, Line</v>
      </c>
      <c r="R44" t="str">
        <f t="shared" si="5"/>
        <v>0.00, RR</v>
      </c>
    </row>
    <row r="45" spans="1:18" x14ac:dyDescent="0.25">
      <c r="B45">
        <f t="shared" si="6"/>
        <v>0</v>
      </c>
      <c r="C45">
        <f t="shared" si="7"/>
        <v>0</v>
      </c>
      <c r="D45" s="3">
        <f t="shared" si="8"/>
        <v>0.01</v>
      </c>
      <c r="E45" s="18"/>
      <c r="J45">
        <f t="shared" si="9"/>
        <v>20</v>
      </c>
      <c r="K45" s="13" t="str">
        <f t="shared" si="16"/>
        <v>0.00 (0.00 - 0.00)</v>
      </c>
      <c r="N45" s="8"/>
      <c r="O45" s="8"/>
      <c r="P45" s="9"/>
      <c r="Q45" t="str">
        <f t="shared" si="4"/>
        <v>0.00, Line</v>
      </c>
      <c r="R45" t="str">
        <f t="shared" si="5"/>
        <v>0.00, RR</v>
      </c>
    </row>
    <row r="46" spans="1:18" x14ac:dyDescent="0.25">
      <c r="B46">
        <f t="shared" si="6"/>
        <v>0</v>
      </c>
      <c r="C46">
        <f t="shared" si="7"/>
        <v>0</v>
      </c>
      <c r="D46" s="3">
        <f t="shared" si="8"/>
        <v>0.01</v>
      </c>
      <c r="E46" s="18"/>
      <c r="J46">
        <f t="shared" si="9"/>
        <v>20</v>
      </c>
      <c r="K46" s="13" t="str">
        <f t="shared" si="16"/>
        <v>0.00 (0.00 - 0.00)</v>
      </c>
      <c r="N46" s="8"/>
      <c r="O46" s="8"/>
      <c r="P46" s="9"/>
      <c r="Q46" t="str">
        <f t="shared" si="4"/>
        <v>0.00, Line</v>
      </c>
      <c r="R46" t="str">
        <f t="shared" si="5"/>
        <v>0.00, RR</v>
      </c>
    </row>
    <row r="47" spans="1:18" x14ac:dyDescent="0.25">
      <c r="B47">
        <f t="shared" si="6"/>
        <v>0</v>
      </c>
      <c r="C47">
        <f t="shared" si="7"/>
        <v>0</v>
      </c>
      <c r="D47" s="3">
        <f t="shared" si="8"/>
        <v>0.01</v>
      </c>
      <c r="E47" s="18"/>
      <c r="J47">
        <f t="shared" si="9"/>
        <v>20</v>
      </c>
      <c r="K47" s="13" t="str">
        <f t="shared" si="16"/>
        <v>0.00 (0.00 - 0.00)</v>
      </c>
      <c r="N47" s="8"/>
      <c r="O47" s="8"/>
      <c r="P47" s="9"/>
      <c r="Q47" t="str">
        <f t="shared" si="4"/>
        <v>0.00, Line</v>
      </c>
      <c r="R47" t="str">
        <f t="shared" si="5"/>
        <v>0.00, RR</v>
      </c>
    </row>
    <row r="48" spans="1:18" x14ac:dyDescent="0.25">
      <c r="B48">
        <f t="shared" si="6"/>
        <v>0</v>
      </c>
      <c r="C48">
        <f t="shared" si="7"/>
        <v>0</v>
      </c>
      <c r="D48" s="3">
        <f t="shared" si="8"/>
        <v>0.01</v>
      </c>
      <c r="E48" s="18"/>
      <c r="J48">
        <f t="shared" si="9"/>
        <v>20</v>
      </c>
      <c r="K48" s="13" t="str">
        <f t="shared" si="16"/>
        <v>0.00 (0.00 - 0.00)</v>
      </c>
      <c r="N48" s="8"/>
      <c r="O48" s="8"/>
      <c r="P48" s="9"/>
      <c r="Q48" t="str">
        <f t="shared" si="4"/>
        <v>0.00, Line</v>
      </c>
      <c r="R48" t="str">
        <f t="shared" si="5"/>
        <v>0.00, RR</v>
      </c>
    </row>
    <row r="49" spans="1:20" x14ac:dyDescent="0.25">
      <c r="B49">
        <f t="shared" si="6"/>
        <v>0</v>
      </c>
      <c r="C49">
        <f t="shared" si="7"/>
        <v>0</v>
      </c>
      <c r="D49" s="3">
        <f t="shared" si="8"/>
        <v>0.01</v>
      </c>
      <c r="E49" s="18"/>
      <c r="J49">
        <f t="shared" si="9"/>
        <v>20</v>
      </c>
      <c r="K49" s="13" t="str">
        <f t="shared" si="16"/>
        <v>0.00 (0.00 - 0.00)</v>
      </c>
      <c r="N49" s="8"/>
      <c r="O49" s="8"/>
      <c r="P49" s="9"/>
      <c r="Q49" t="str">
        <f t="shared" si="4"/>
        <v>0.00, Line</v>
      </c>
      <c r="R49" t="str">
        <f t="shared" si="5"/>
        <v>0.00, RR</v>
      </c>
    </row>
    <row r="50" spans="1:20" x14ac:dyDescent="0.25">
      <c r="B50">
        <f>A50</f>
        <v>0</v>
      </c>
      <c r="C50">
        <f>A50</f>
        <v>0</v>
      </c>
      <c r="D50" s="3">
        <f t="shared" si="8"/>
        <v>0.01</v>
      </c>
      <c r="E50" s="18"/>
      <c r="J50">
        <f t="shared" si="9"/>
        <v>20</v>
      </c>
      <c r="K50" s="13" t="str">
        <f t="shared" si="16"/>
        <v>0.00 (0.00 - 0.00)</v>
      </c>
      <c r="N50" s="8"/>
      <c r="O50" s="8"/>
      <c r="P50" s="9"/>
      <c r="Q50" t="str">
        <f t="shared" si="4"/>
        <v>0.00, Line</v>
      </c>
      <c r="R50" t="str">
        <f t="shared" si="5"/>
        <v>0.00, RR</v>
      </c>
    </row>
    <row r="51" spans="1:20" x14ac:dyDescent="0.25">
      <c r="D51" s="3">
        <f t="shared" si="8"/>
        <v>0.01</v>
      </c>
      <c r="E51" s="18"/>
      <c r="J51">
        <f t="shared" si="9"/>
        <v>20</v>
      </c>
      <c r="N51" s="8"/>
      <c r="O51" s="8"/>
      <c r="P51" s="9"/>
    </row>
    <row r="52" spans="1:20" ht="20.25" customHeight="1" x14ac:dyDescent="0.25">
      <c r="A52" s="4">
        <v>14.5</v>
      </c>
      <c r="B52">
        <f t="shared" si="6"/>
        <v>14.5</v>
      </c>
      <c r="C52">
        <f t="shared" ref="C52:C61" si="25">A52</f>
        <v>14.5</v>
      </c>
      <c r="D52" s="3">
        <f t="shared" si="8"/>
        <v>0.01</v>
      </c>
      <c r="E52" s="19" t="s">
        <v>268</v>
      </c>
      <c r="F52" s="10">
        <v>1.1936971159211676</v>
      </c>
      <c r="G52" s="10">
        <v>1.0141150544100164</v>
      </c>
      <c r="H52" s="10">
        <v>1.4050800235753207</v>
      </c>
      <c r="J52">
        <f t="shared" si="9"/>
        <v>20</v>
      </c>
      <c r="K52" s="13" t="str">
        <f>CONCATENATE(TEXT(F52,"0.00"), " (",TEXT(G52,"0.00")," - ",TEXT(H52,"0.00"),")")</f>
        <v>1.19 (1.01 - 1.41)</v>
      </c>
      <c r="L52">
        <f>(LN(H52)-LN(G52))/(2*NORMSINV(0.975))</f>
        <v>8.3184664462555194E-2</v>
      </c>
      <c r="M52">
        <f>1/(L52*L52)</f>
        <v>144.51517784347095</v>
      </c>
      <c r="N52" s="53">
        <f t="shared" ref="N52:N59" si="26">M52/M$63*100</f>
        <v>15.536923566565477</v>
      </c>
      <c r="O52" s="8">
        <f>SQRT(N52)</f>
        <v>3.9416904452995136</v>
      </c>
      <c r="P52" s="52">
        <f t="shared" ref="P52:P59" si="27">O52*P$3/O$63</f>
        <v>14.428648756467847</v>
      </c>
      <c r="Q52" t="str">
        <f t="shared" ref="Q52:Q54" si="28">CONCATENATE(TEXT(E52,"0.00"), ", Line")</f>
        <v>Subtotal, Line</v>
      </c>
      <c r="R52" t="str">
        <f t="shared" ref="R52:R54" si="29">CONCATENATE(TEXT(E52,"0.00"), ", RR")</f>
        <v>Subtotal, RR</v>
      </c>
      <c r="S52" s="4"/>
    </row>
    <row r="53" spans="1:20" x14ac:dyDescent="0.25">
      <c r="A53" s="4">
        <v>28.5</v>
      </c>
      <c r="B53">
        <f t="shared" si="6"/>
        <v>28.5</v>
      </c>
      <c r="C53">
        <f t="shared" si="25"/>
        <v>28.5</v>
      </c>
      <c r="D53" s="3">
        <f t="shared" si="8"/>
        <v>0.01</v>
      </c>
      <c r="E53" s="19" t="s">
        <v>268</v>
      </c>
      <c r="F53" s="10">
        <v>1.3409907545859547</v>
      </c>
      <c r="G53" s="10">
        <v>1.0760363308491976</v>
      </c>
      <c r="H53" s="10">
        <v>1.6711853980486344</v>
      </c>
      <c r="J53">
        <f t="shared" si="9"/>
        <v>20</v>
      </c>
      <c r="K53" s="13" t="str">
        <f>CONCATENATE(TEXT(F53,"0.00"), " (",TEXT(G53,"0.00")," - ",TEXT(H53,"0.00"),")")</f>
        <v>1.34 (1.08 - 1.67)</v>
      </c>
      <c r="L53">
        <f t="shared" ref="L53:L55" si="30">(LN(H53)-LN(G53))/(2*NORMSINV(0.975))</f>
        <v>0.11231047391438907</v>
      </c>
      <c r="M53">
        <f t="shared" ref="M53:M55" si="31">1/(L53*L53)</f>
        <v>79.279240391242652</v>
      </c>
      <c r="N53" s="53">
        <f t="shared" si="26"/>
        <v>8.5233642358885078</v>
      </c>
      <c r="O53" s="8">
        <f t="shared" ref="O53:O61" si="32">SQRT(N53)</f>
        <v>2.9194801311001428</v>
      </c>
      <c r="P53" s="52">
        <f t="shared" si="27"/>
        <v>10.686824332784411</v>
      </c>
      <c r="Q53" t="str">
        <f t="shared" si="28"/>
        <v>Subtotal, Line</v>
      </c>
      <c r="R53" t="str">
        <f t="shared" si="29"/>
        <v>Subtotal, RR</v>
      </c>
      <c r="S53" s="4"/>
    </row>
    <row r="54" spans="1:20" x14ac:dyDescent="0.25">
      <c r="A54">
        <v>43.5</v>
      </c>
      <c r="B54">
        <f t="shared" si="6"/>
        <v>43.5</v>
      </c>
      <c r="C54">
        <f t="shared" si="25"/>
        <v>43.5</v>
      </c>
      <c r="D54" s="3">
        <f t="shared" si="8"/>
        <v>0.01</v>
      </c>
      <c r="E54" s="19" t="s">
        <v>268</v>
      </c>
      <c r="F54" s="10">
        <v>1.137580180369256</v>
      </c>
      <c r="G54" s="10">
        <v>0.93111446451506585</v>
      </c>
      <c r="H54" s="10">
        <v>1.3898276915319152</v>
      </c>
      <c r="J54">
        <f t="shared" si="9"/>
        <v>20</v>
      </c>
      <c r="K54" s="13" t="str">
        <f>CONCATENATE(TEXT(F54,"0.00"), " (",TEXT(G54,"0.00")," - ",TEXT(H54,"0.00"),")")</f>
        <v>1.14 (0.93 - 1.39)</v>
      </c>
      <c r="L54">
        <f t="shared" si="30"/>
        <v>0.1021837240460227</v>
      </c>
      <c r="M54">
        <f t="shared" si="31"/>
        <v>95.771556857071118</v>
      </c>
      <c r="N54" s="53">
        <f t="shared" si="26"/>
        <v>10.296464225722985</v>
      </c>
      <c r="O54" s="8">
        <f t="shared" si="32"/>
        <v>3.2088104066340515</v>
      </c>
      <c r="P54" s="52">
        <f t="shared" si="27"/>
        <v>11.745924477309742</v>
      </c>
      <c r="Q54" t="str">
        <f t="shared" si="28"/>
        <v>Subtotal, Line</v>
      </c>
      <c r="R54" t="str">
        <f t="shared" si="29"/>
        <v>Subtotal, RR</v>
      </c>
      <c r="S54" s="4"/>
    </row>
    <row r="55" spans="1:20" x14ac:dyDescent="0.25">
      <c r="A55">
        <v>49.5</v>
      </c>
      <c r="B55">
        <f t="shared" ref="B55" si="33">A55</f>
        <v>49.5</v>
      </c>
      <c r="C55">
        <f t="shared" ref="C55" si="34">A55</f>
        <v>49.5</v>
      </c>
      <c r="D55" s="3">
        <f t="shared" si="8"/>
        <v>0.01</v>
      </c>
      <c r="E55" s="19" t="s">
        <v>268</v>
      </c>
      <c r="F55" s="10">
        <v>0.95048189190576537</v>
      </c>
      <c r="G55" s="10">
        <v>0.75563294053123586</v>
      </c>
      <c r="H55" s="10">
        <v>1.1955749655456134</v>
      </c>
      <c r="J55">
        <f t="shared" si="9"/>
        <v>20</v>
      </c>
      <c r="K55" s="13" t="str">
        <f>CONCATENATE(TEXT(F55,"0.00"), " (",TEXT(G55,"0.00")," - ",TEXT(H55,"0.00"),")")</f>
        <v>0.95 (0.76 - 1.20)</v>
      </c>
      <c r="L55">
        <f t="shared" si="30"/>
        <v>0.11704979405593995</v>
      </c>
      <c r="M55">
        <f t="shared" si="31"/>
        <v>72.98921489002214</v>
      </c>
      <c r="N55" s="53">
        <f t="shared" si="26"/>
        <v>7.8471193811780724</v>
      </c>
      <c r="O55" s="8">
        <f t="shared" ref="O55" si="35">SQRT(N55)</f>
        <v>2.8012710295824772</v>
      </c>
      <c r="P55" s="52">
        <f t="shared" si="27"/>
        <v>10.254117191194949</v>
      </c>
      <c r="Q55" t="str">
        <f t="shared" ref="Q55" si="36">CONCATENATE(TEXT(E55,"0.00"), ", Line")</f>
        <v>Subtotal, Line</v>
      </c>
      <c r="R55" t="str">
        <f t="shared" ref="R55" si="37">CONCATENATE(TEXT(E55,"0.00"), ", RR")</f>
        <v>Subtotal, RR</v>
      </c>
      <c r="S55" s="4"/>
    </row>
    <row r="56" spans="1:20" ht="13.8" x14ac:dyDescent="0.3">
      <c r="A56">
        <v>1</v>
      </c>
      <c r="B56">
        <f t="shared" si="6"/>
        <v>1</v>
      </c>
      <c r="C56">
        <f t="shared" si="25"/>
        <v>1</v>
      </c>
      <c r="D56" s="3">
        <f t="shared" si="8"/>
        <v>0.01</v>
      </c>
      <c r="E56" s="19" t="s">
        <v>269</v>
      </c>
      <c r="F56" s="5"/>
      <c r="G56" s="5"/>
      <c r="H56" s="5"/>
      <c r="J56">
        <f t="shared" si="9"/>
        <v>20</v>
      </c>
      <c r="K56" s="20" t="s">
        <v>273</v>
      </c>
      <c r="N56" s="53">
        <f t="shared" si="26"/>
        <v>0</v>
      </c>
      <c r="O56" s="8">
        <f t="shared" si="32"/>
        <v>0</v>
      </c>
      <c r="P56" s="52">
        <f t="shared" si="27"/>
        <v>0</v>
      </c>
      <c r="Q56" t="str">
        <f t="shared" ref="Q56" si="38">CONCATENATE(TEXT(E56,"0.00"), ", Line")</f>
        <v>Study No., Author, Sex, Line</v>
      </c>
      <c r="R56" t="str">
        <f t="shared" ref="R56" si="39">CONCATENATE(TEXT(E56,"0.00"), ", RR")</f>
        <v>Study No., Author, Sex, RR</v>
      </c>
      <c r="S56" s="4"/>
    </row>
    <row r="57" spans="1:20" x14ac:dyDescent="0.25">
      <c r="A57" s="4">
        <v>2.6</v>
      </c>
      <c r="B57">
        <f t="shared" si="6"/>
        <v>2.6</v>
      </c>
      <c r="C57">
        <f t="shared" si="25"/>
        <v>2.6</v>
      </c>
      <c r="D57" s="3">
        <f t="shared" si="8"/>
        <v>0.01</v>
      </c>
      <c r="E57" s="19" t="s">
        <v>220</v>
      </c>
      <c r="F57" s="5"/>
      <c r="G57" s="5"/>
      <c r="H57" s="5"/>
      <c r="J57">
        <f t="shared" si="9"/>
        <v>20</v>
      </c>
      <c r="N57" s="53">
        <f t="shared" si="26"/>
        <v>0</v>
      </c>
      <c r="O57" s="8">
        <f t="shared" si="32"/>
        <v>0</v>
      </c>
      <c r="P57" s="52">
        <f t="shared" si="27"/>
        <v>0</v>
      </c>
      <c r="Q57" t="str">
        <f t="shared" ref="Q57:Q60" si="40">CONCATENATE(TEXT(E57,"0.00"), ", Line")</f>
        <v>North America, Line</v>
      </c>
      <c r="R57" t="str">
        <f t="shared" ref="R57:R60" si="41">CONCATENATE(TEXT(E57,"0.00"), ", RR")</f>
        <v>North America, RR</v>
      </c>
      <c r="S57" s="4"/>
    </row>
    <row r="58" spans="1:20" x14ac:dyDescent="0.25">
      <c r="A58" s="4">
        <v>16.600000000000001</v>
      </c>
      <c r="B58">
        <f t="shared" si="6"/>
        <v>16.600000000000001</v>
      </c>
      <c r="C58">
        <f t="shared" si="25"/>
        <v>16.600000000000001</v>
      </c>
      <c r="D58" s="3">
        <f t="shared" si="8"/>
        <v>0.01</v>
      </c>
      <c r="E58" s="19" t="s">
        <v>221</v>
      </c>
      <c r="F58" s="10"/>
      <c r="G58" s="10"/>
      <c r="H58" s="10"/>
      <c r="J58">
        <f t="shared" si="9"/>
        <v>20</v>
      </c>
      <c r="N58" s="53">
        <f t="shared" si="26"/>
        <v>0</v>
      </c>
      <c r="O58" s="8">
        <f t="shared" si="32"/>
        <v>0</v>
      </c>
      <c r="P58" s="52">
        <f t="shared" si="27"/>
        <v>0</v>
      </c>
      <c r="Q58" t="str">
        <f t="shared" si="40"/>
        <v>Asia, Line</v>
      </c>
      <c r="R58" t="str">
        <f t="shared" si="41"/>
        <v>Asia, RR</v>
      </c>
      <c r="S58" s="4"/>
    </row>
    <row r="59" spans="1:20" x14ac:dyDescent="0.25">
      <c r="A59" s="4">
        <v>30.6</v>
      </c>
      <c r="B59">
        <f t="shared" si="6"/>
        <v>30.6</v>
      </c>
      <c r="C59">
        <f t="shared" si="25"/>
        <v>30.6</v>
      </c>
      <c r="D59" s="3">
        <f t="shared" si="8"/>
        <v>0.01</v>
      </c>
      <c r="E59" s="19" t="s">
        <v>222</v>
      </c>
      <c r="F59" s="10"/>
      <c r="G59" s="10"/>
      <c r="H59" s="10"/>
      <c r="J59">
        <f t="shared" si="9"/>
        <v>20</v>
      </c>
      <c r="N59" s="53">
        <f t="shared" si="26"/>
        <v>0</v>
      </c>
      <c r="O59" s="8">
        <f t="shared" si="32"/>
        <v>0</v>
      </c>
      <c r="P59" s="52">
        <f t="shared" si="27"/>
        <v>0</v>
      </c>
      <c r="Q59" t="str">
        <f t="shared" si="40"/>
        <v>Europe, Line</v>
      </c>
      <c r="R59" t="str">
        <f t="shared" si="41"/>
        <v>Europe, RR</v>
      </c>
      <c r="S59" s="4"/>
    </row>
    <row r="60" spans="1:20" x14ac:dyDescent="0.25">
      <c r="A60" s="4">
        <v>45.6</v>
      </c>
      <c r="B60">
        <f t="shared" ref="B60" si="42">A60</f>
        <v>45.6</v>
      </c>
      <c r="C60">
        <f t="shared" ref="C60" si="43">A60</f>
        <v>45.6</v>
      </c>
      <c r="D60" s="3">
        <f t="shared" si="8"/>
        <v>0.01</v>
      </c>
      <c r="E60" s="19" t="s">
        <v>223</v>
      </c>
      <c r="F60" s="10"/>
      <c r="G60" s="10"/>
      <c r="H60" s="10"/>
      <c r="J60">
        <f t="shared" si="9"/>
        <v>20</v>
      </c>
      <c r="N60" s="53"/>
      <c r="O60" s="8"/>
      <c r="P60" s="52"/>
      <c r="Q60" t="str">
        <f t="shared" si="40"/>
        <v>Multicountry, Line</v>
      </c>
      <c r="R60" t="str">
        <f t="shared" si="41"/>
        <v>Multicountry, RR</v>
      </c>
      <c r="S60" s="4"/>
    </row>
    <row r="61" spans="1:20" x14ac:dyDescent="0.25">
      <c r="A61" s="4">
        <v>53</v>
      </c>
      <c r="B61">
        <f t="shared" si="6"/>
        <v>53</v>
      </c>
      <c r="C61">
        <f t="shared" si="25"/>
        <v>53</v>
      </c>
      <c r="D61" s="3">
        <f t="shared" si="8"/>
        <v>0.01</v>
      </c>
      <c r="E61" s="18" t="s">
        <v>12</v>
      </c>
      <c r="F61" s="5">
        <v>1.2044511583357731</v>
      </c>
      <c r="G61" s="5">
        <v>1.0804250705506377</v>
      </c>
      <c r="H61" s="5">
        <v>1.3427146706962625</v>
      </c>
      <c r="J61">
        <f t="shared" si="9"/>
        <v>20</v>
      </c>
      <c r="K61" s="13" t="str">
        <f>CONCATENATE(TEXT(F61,"0.00"), " (",TEXT(G61,"0.00")," - ",TEXT(H61,"0.00"),")")</f>
        <v>1.20 (1.08 - 1.34)</v>
      </c>
      <c r="L61">
        <f>(LN(H61)-LN(G61))/(2*NORMSINV(0.975))</f>
        <v>5.5444613388524445E-2</v>
      </c>
      <c r="M61">
        <f t="shared" ref="M61" si="44">1/(L61*L61)</f>
        <v>325.29791596846002</v>
      </c>
      <c r="N61" s="53">
        <f>M61/M$63*100</f>
        <v>34.972996831096125</v>
      </c>
      <c r="O61" s="8">
        <f t="shared" si="32"/>
        <v>5.913797158433499</v>
      </c>
      <c r="P61" s="52">
        <f>O61*P$3/O$63</f>
        <v>21.647590849704802</v>
      </c>
      <c r="Q61" t="str">
        <f t="shared" ref="Q61" si="45">CONCATENATE(TEXT(E61,"0.00"), ", Line")</f>
        <v>Total, Line</v>
      </c>
      <c r="R61" t="str">
        <f t="shared" ref="R61" si="46">CONCATENATE(TEXT(E61,"0.00"), ", RR")</f>
        <v>Total, RR</v>
      </c>
      <c r="T61" s="18" t="s">
        <v>157</v>
      </c>
    </row>
    <row r="62" spans="1:20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2"/>
      <c r="O62" s="12"/>
      <c r="P62" s="11"/>
      <c r="Q62" s="11"/>
      <c r="R62" s="11"/>
      <c r="S62" s="11"/>
    </row>
    <row r="63" spans="1:20" x14ac:dyDescent="0.25">
      <c r="E63" s="4"/>
      <c r="F63" s="7"/>
      <c r="G63" s="7"/>
      <c r="H63" s="7"/>
      <c r="I63" s="7"/>
      <c r="M63">
        <f>SUM(M6:M51)</f>
        <v>930.14023802278916</v>
      </c>
      <c r="N63" s="8">
        <f>SUM(N6:N51)</f>
        <v>100.00000000000001</v>
      </c>
      <c r="O63" s="8">
        <f>MAX(O6:O51)</f>
        <v>4.0977750361404368</v>
      </c>
      <c r="R63" s="4"/>
      <c r="S63" s="4"/>
    </row>
    <row r="64" spans="1:20" x14ac:dyDescent="0.25">
      <c r="I64" s="5"/>
    </row>
    <row r="65" spans="1:9" x14ac:dyDescent="0.25">
      <c r="A65" s="1" t="s">
        <v>158</v>
      </c>
      <c r="I65" s="5"/>
    </row>
    <row r="66" spans="1:9" x14ac:dyDescent="0.25">
      <c r="A66" s="18" t="s">
        <v>225</v>
      </c>
      <c r="I66" s="5"/>
    </row>
    <row r="67" spans="1:9" x14ac:dyDescent="0.25">
      <c r="A67" s="18" t="s">
        <v>152</v>
      </c>
      <c r="I67" s="5"/>
    </row>
    <row r="68" spans="1:9" x14ac:dyDescent="0.25">
      <c r="B68" s="18" t="s">
        <v>8</v>
      </c>
      <c r="C68" s="18" t="s">
        <v>154</v>
      </c>
      <c r="D68" s="18" t="s">
        <v>153</v>
      </c>
      <c r="I68" s="5"/>
    </row>
    <row r="69" spans="1:9" x14ac:dyDescent="0.25">
      <c r="A69" s="18" t="str">
        <f>E8</f>
        <v>7 Sandler F</v>
      </c>
      <c r="B69">
        <f>A8</f>
        <v>13</v>
      </c>
      <c r="D69">
        <f>I8</f>
        <v>20</v>
      </c>
      <c r="E69" s="18" t="s">
        <v>224</v>
      </c>
      <c r="I69" s="5"/>
    </row>
    <row r="70" spans="1:9" x14ac:dyDescent="0.25">
      <c r="I70" s="5"/>
    </row>
    <row r="71" spans="1:9" x14ac:dyDescent="0.25">
      <c r="I71" s="5"/>
    </row>
    <row r="72" spans="1:9" x14ac:dyDescent="0.25">
      <c r="I72" s="5"/>
    </row>
    <row r="73" spans="1:9" x14ac:dyDescent="0.25">
      <c r="I73" s="5"/>
    </row>
    <row r="74" spans="1:9" x14ac:dyDescent="0.25">
      <c r="I74" s="5"/>
    </row>
    <row r="75" spans="1:9" x14ac:dyDescent="0.25">
      <c r="I75" s="5"/>
    </row>
    <row r="76" spans="1:9" x14ac:dyDescent="0.25">
      <c r="I76" s="5"/>
    </row>
    <row r="77" spans="1:9" x14ac:dyDescent="0.25">
      <c r="I77" s="5"/>
    </row>
    <row r="78" spans="1:9" x14ac:dyDescent="0.25">
      <c r="I78" s="5"/>
    </row>
  </sheetData>
  <phoneticPr fontId="3" type="noConversion"/>
  <pageMargins left="0.75" right="0.75" top="0.62" bottom="0.52" header="0.5" footer="0.5"/>
  <pageSetup paperSize="9" fitToHeight="2" orientation="landscape" verticalDpi="0" r:id="rId1"/>
  <headerFooter alignWithMargins="0"/>
  <colBreaks count="1" manualBreakCount="1">
    <brk id="12" max="81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zoomScale="75" zoomScaleNormal="75" workbookViewId="0">
      <selection activeCell="E49" sqref="E49"/>
    </sheetView>
  </sheetViews>
  <sheetFormatPr defaultRowHeight="13.2" x14ac:dyDescent="0.25"/>
  <cols>
    <col min="1" max="1" width="15.6640625" customWidth="1"/>
    <col min="2" max="2" width="12.5546875" customWidth="1"/>
    <col min="3" max="3" width="9.6640625" customWidth="1"/>
    <col min="4" max="4" width="12.33203125" customWidth="1"/>
    <col min="5" max="5" width="22" customWidth="1"/>
    <col min="6" max="6" width="7" customWidth="1"/>
    <col min="7" max="7" width="8.5546875" customWidth="1"/>
    <col min="8" max="9" width="7.33203125" customWidth="1"/>
    <col min="10" max="10" width="11.5546875" customWidth="1"/>
    <col min="11" max="11" width="16.6640625" style="13" customWidth="1"/>
    <col min="17" max="17" width="17.109375" customWidth="1"/>
    <col min="18" max="18" width="14.33203125" customWidth="1"/>
    <col min="19" max="19" width="15.6640625" customWidth="1"/>
  </cols>
  <sheetData>
    <row r="1" spans="1:19" x14ac:dyDescent="0.25">
      <c r="A1" s="1" t="s">
        <v>228</v>
      </c>
      <c r="B1" s="1"/>
      <c r="C1" s="1"/>
      <c r="I1" s="18" t="s">
        <v>150</v>
      </c>
      <c r="P1" s="18" t="s">
        <v>155</v>
      </c>
    </row>
    <row r="2" spans="1:19" x14ac:dyDescent="0.25">
      <c r="A2" t="s">
        <v>3</v>
      </c>
      <c r="C2" s="57" t="s">
        <v>219</v>
      </c>
      <c r="E2" s="6"/>
      <c r="F2" s="2"/>
      <c r="G2" s="2"/>
      <c r="H2" s="2"/>
      <c r="I2" s="51" t="s">
        <v>151</v>
      </c>
      <c r="P2" s="18" t="s">
        <v>156</v>
      </c>
      <c r="Q2" s="18" t="s">
        <v>71</v>
      </c>
      <c r="R2" s="18" t="s">
        <v>71</v>
      </c>
      <c r="S2" s="6"/>
    </row>
    <row r="3" spans="1:19" x14ac:dyDescent="0.25">
      <c r="I3" s="18" t="s">
        <v>149</v>
      </c>
      <c r="P3">
        <v>15</v>
      </c>
      <c r="Q3" s="18" t="s">
        <v>72</v>
      </c>
      <c r="R3" s="18" t="s">
        <v>72</v>
      </c>
    </row>
    <row r="4" spans="1:19" s="13" customFormat="1" x14ac:dyDescent="0.25">
      <c r="A4" s="13" t="s">
        <v>8</v>
      </c>
      <c r="B4" s="13" t="s">
        <v>9</v>
      </c>
      <c r="C4" s="13" t="s">
        <v>9</v>
      </c>
      <c r="D4" s="14" t="s">
        <v>7</v>
      </c>
      <c r="E4" s="16" t="s">
        <v>15</v>
      </c>
      <c r="F4" s="13" t="s">
        <v>0</v>
      </c>
      <c r="G4" s="13" t="s">
        <v>1</v>
      </c>
      <c r="H4" s="13" t="s">
        <v>2</v>
      </c>
      <c r="I4" s="21" t="s">
        <v>226</v>
      </c>
      <c r="J4" s="14" t="s">
        <v>11</v>
      </c>
      <c r="K4" s="14" t="s">
        <v>10</v>
      </c>
      <c r="L4" s="14" t="s">
        <v>4</v>
      </c>
      <c r="M4" s="14" t="s">
        <v>5</v>
      </c>
      <c r="N4" s="14" t="s">
        <v>6</v>
      </c>
      <c r="O4" s="14" t="s">
        <v>13</v>
      </c>
      <c r="P4" s="14" t="s">
        <v>14</v>
      </c>
      <c r="Q4" s="20" t="s">
        <v>73</v>
      </c>
      <c r="R4" s="20" t="s">
        <v>74</v>
      </c>
      <c r="S4" s="21" t="s">
        <v>75</v>
      </c>
    </row>
    <row r="5" spans="1:19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1"/>
      <c r="Q5" s="11"/>
      <c r="R5" s="11"/>
      <c r="S5" s="11"/>
    </row>
    <row r="6" spans="1:19" x14ac:dyDescent="0.25">
      <c r="A6">
        <v>4</v>
      </c>
      <c r="B6">
        <f>A6</f>
        <v>4</v>
      </c>
      <c r="C6">
        <f>A6</f>
        <v>4</v>
      </c>
      <c r="D6" s="3">
        <v>0.01</v>
      </c>
      <c r="E6" s="18" t="s">
        <v>270</v>
      </c>
      <c r="F6">
        <v>0.96</v>
      </c>
      <c r="G6">
        <v>0.78</v>
      </c>
      <c r="H6">
        <v>1.19</v>
      </c>
      <c r="J6">
        <v>20</v>
      </c>
      <c r="K6" s="13" t="str">
        <f>CONCATENATE(TEXT(F6,"0.00"), " (",TEXT(G6,"0.00")," - ",TEXT(H6,"0.00"),")")</f>
        <v>0.96 (0.78 - 1.19)</v>
      </c>
      <c r="L6">
        <f>(LN(H6)-LN(G6))/(2*NORMSINV(0.975))</f>
        <v>0.10776082360540569</v>
      </c>
      <c r="M6">
        <f t="shared" ref="M6:M9" si="0">1/(L6*L6)</f>
        <v>86.114879061047986</v>
      </c>
      <c r="N6" s="8">
        <f t="shared" ref="N6:N9" si="1">M6/M$63*100</f>
        <v>85.88219641341864</v>
      </c>
      <c r="O6" s="8">
        <f t="shared" ref="O6:O9" si="2">SQRT(N6)</f>
        <v>9.2672647751868311</v>
      </c>
      <c r="P6" s="9">
        <f t="shared" ref="P6:P9" si="3">O6*P$3/O$63</f>
        <v>14.999999999999998</v>
      </c>
      <c r="Q6" t="str">
        <f t="shared" ref="Q6:Q50" si="4">CONCATENATE(TEXT(E6,"0.00"), ", Line")</f>
        <v>16 Yin M+F, Line</v>
      </c>
      <c r="R6" t="str">
        <f t="shared" ref="R6:R50" si="5">CONCATENATE(TEXT(E6,"0.00"), ", RR")</f>
        <v>16 Yin M+F, RR</v>
      </c>
    </row>
    <row r="7" spans="1:19" x14ac:dyDescent="0.25">
      <c r="A7">
        <v>6</v>
      </c>
      <c r="B7">
        <f t="shared" ref="B7:B61" si="6">A7</f>
        <v>6</v>
      </c>
      <c r="C7">
        <f t="shared" ref="C7:C49" si="7">A7</f>
        <v>6</v>
      </c>
      <c r="D7" s="3">
        <f>D$6</f>
        <v>0.01</v>
      </c>
      <c r="E7" s="18" t="s">
        <v>250</v>
      </c>
      <c r="F7">
        <v>2.52</v>
      </c>
      <c r="G7">
        <v>1</v>
      </c>
      <c r="H7">
        <v>6.38</v>
      </c>
      <c r="J7">
        <f>J$6</f>
        <v>20</v>
      </c>
      <c r="K7" s="13" t="str">
        <f>CONCATENATE(TEXT(F7,"0.00"), " (",TEXT(G7,"0.00")," - ",TEXT(H7,"0.00"),")")</f>
        <v>2.52 (1.00 - 6.38)</v>
      </c>
      <c r="L7">
        <f>(LN(H7)-LN(G7))/(2*NORMSINV(0.975))</f>
        <v>0.47275565060742247</v>
      </c>
      <c r="M7">
        <f t="shared" si="0"/>
        <v>4.4743148674661732</v>
      </c>
      <c r="N7" s="8">
        <f t="shared" si="1"/>
        <v>4.4622252559955315</v>
      </c>
      <c r="O7" s="8">
        <f t="shared" si="2"/>
        <v>2.1123979871216343</v>
      </c>
      <c r="P7" s="9">
        <f t="shared" si="3"/>
        <v>3.4191285752041884</v>
      </c>
      <c r="Q7" t="str">
        <f t="shared" si="4"/>
        <v>22 He M+F, Line</v>
      </c>
      <c r="R7" t="str">
        <f t="shared" si="5"/>
        <v>22 He M+F, RR</v>
      </c>
    </row>
    <row r="8" spans="1:19" x14ac:dyDescent="0.25">
      <c r="A8">
        <v>3</v>
      </c>
      <c r="B8">
        <f t="shared" si="6"/>
        <v>3</v>
      </c>
      <c r="C8">
        <f t="shared" si="7"/>
        <v>3</v>
      </c>
      <c r="D8" s="3">
        <f t="shared" ref="D8:D61" si="8">D$6</f>
        <v>0.01</v>
      </c>
      <c r="E8" s="18" t="s">
        <v>257</v>
      </c>
      <c r="F8">
        <v>0.75</v>
      </c>
      <c r="G8">
        <v>0.18</v>
      </c>
      <c r="H8">
        <v>3.14</v>
      </c>
      <c r="J8">
        <f t="shared" ref="J8:J61" si="9">J$6</f>
        <v>20</v>
      </c>
      <c r="K8" s="13" t="str">
        <f>CONCATENATE(TEXT(F8,"0.00"), " (",TEXT(G8,"0.00")," - ",TEXT(H8,"0.00"),")")</f>
        <v>0.75 (0.18 - 3.14)</v>
      </c>
      <c r="L8">
        <f>(LN(H8)-LN(G8))/(2*NORMSINV(0.975))</f>
        <v>0.72935555208250868</v>
      </c>
      <c r="M8">
        <f t="shared" si="0"/>
        <v>1.8798422809605535</v>
      </c>
      <c r="N8" s="8">
        <f t="shared" si="1"/>
        <v>1.8747629417821359</v>
      </c>
      <c r="O8" s="8">
        <f t="shared" si="2"/>
        <v>1.3692198296044853</v>
      </c>
      <c r="P8" s="9">
        <f t="shared" si="3"/>
        <v>2.21621998964125</v>
      </c>
      <c r="Q8" t="str">
        <f t="shared" si="4"/>
        <v>23 Waked M+F, Line</v>
      </c>
      <c r="R8" t="str">
        <f t="shared" si="5"/>
        <v>23 Waked M+F, RR</v>
      </c>
    </row>
    <row r="9" spans="1:19" x14ac:dyDescent="0.25">
      <c r="A9">
        <v>5</v>
      </c>
      <c r="B9">
        <f t="shared" si="6"/>
        <v>5</v>
      </c>
      <c r="C9">
        <f t="shared" si="7"/>
        <v>5</v>
      </c>
      <c r="D9" s="3">
        <f t="shared" si="8"/>
        <v>0.01</v>
      </c>
      <c r="E9" s="18" t="s">
        <v>259</v>
      </c>
      <c r="F9">
        <v>1.17</v>
      </c>
      <c r="G9">
        <v>0.57999999999999996</v>
      </c>
      <c r="H9">
        <v>2.36</v>
      </c>
      <c r="I9" s="18"/>
      <c r="J9">
        <f t="shared" si="9"/>
        <v>20</v>
      </c>
      <c r="K9" s="13" t="str">
        <f>CONCATENATE(TEXT(F9,"0.00"), " (",TEXT(G9,"0.00")," - ",TEXT(H9,"0.00"),")")</f>
        <v>1.17 (0.58 - 2.36)</v>
      </c>
      <c r="L9">
        <f>(LN(H9)-LN(G9))/(2*NORMSINV(0.975))</f>
        <v>0.35801392412027544</v>
      </c>
      <c r="M9">
        <f t="shared" si="0"/>
        <v>7.8018961343014563</v>
      </c>
      <c r="N9" s="8">
        <f t="shared" si="1"/>
        <v>7.7808153888036733</v>
      </c>
      <c r="O9" s="8">
        <f t="shared" si="2"/>
        <v>2.7894112978913084</v>
      </c>
      <c r="P9" s="9">
        <f t="shared" si="3"/>
        <v>4.5149427024465369</v>
      </c>
      <c r="Q9" t="str">
        <f t="shared" si="4"/>
        <v>26 Hagstad M+F, Line</v>
      </c>
      <c r="R9" t="str">
        <f t="shared" si="5"/>
        <v>26 Hagstad M+F, RR</v>
      </c>
    </row>
    <row r="10" spans="1:19" x14ac:dyDescent="0.25">
      <c r="B10">
        <f t="shared" si="6"/>
        <v>0</v>
      </c>
      <c r="C10">
        <f t="shared" si="7"/>
        <v>0</v>
      </c>
      <c r="D10" s="3">
        <f t="shared" si="8"/>
        <v>0.01</v>
      </c>
      <c r="E10" s="18"/>
      <c r="J10">
        <f t="shared" si="9"/>
        <v>20</v>
      </c>
      <c r="K10" s="13" t="str">
        <f>CONCATENATE(TEXT(F10,"0.00"), " (",TEXT(G10,"0.00")," - ",TEXT(H10,"0.00"),")")</f>
        <v>0.00 (0.00 - 0.00)</v>
      </c>
      <c r="N10" s="8"/>
      <c r="O10" s="8"/>
      <c r="P10" s="9"/>
      <c r="Q10" t="str">
        <f t="shared" si="4"/>
        <v>0.00, Line</v>
      </c>
      <c r="R10" t="str">
        <f t="shared" si="5"/>
        <v>0.00, RR</v>
      </c>
    </row>
    <row r="11" spans="1:19" ht="12.75" customHeight="1" x14ac:dyDescent="0.25">
      <c r="A11" s="18"/>
      <c r="B11">
        <f t="shared" si="6"/>
        <v>0</v>
      </c>
      <c r="C11">
        <f t="shared" si="7"/>
        <v>0</v>
      </c>
      <c r="D11" s="3">
        <f t="shared" si="8"/>
        <v>0.01</v>
      </c>
      <c r="E11" s="18"/>
      <c r="J11">
        <f t="shared" si="9"/>
        <v>20</v>
      </c>
      <c r="K11" s="13" t="str">
        <f t="shared" ref="K11:K50" si="10">CONCATENATE(TEXT(F11,"0.00"), " (",TEXT(G11,"0.00")," - ",TEXT(H11,"0.00"),")")</f>
        <v>0.00 (0.00 - 0.00)</v>
      </c>
      <c r="N11" s="8"/>
      <c r="O11" s="8"/>
      <c r="P11" s="9"/>
      <c r="Q11" t="str">
        <f t="shared" si="4"/>
        <v>0.00, Line</v>
      </c>
      <c r="R11" t="str">
        <f t="shared" si="5"/>
        <v>0.00, RR</v>
      </c>
    </row>
    <row r="12" spans="1:19" x14ac:dyDescent="0.25">
      <c r="A12" s="18"/>
      <c r="B12">
        <f t="shared" si="6"/>
        <v>0</v>
      </c>
      <c r="C12">
        <f t="shared" si="7"/>
        <v>0</v>
      </c>
      <c r="D12" s="3">
        <f t="shared" si="8"/>
        <v>0.01</v>
      </c>
      <c r="E12" s="18"/>
      <c r="J12">
        <f t="shared" si="9"/>
        <v>20</v>
      </c>
      <c r="K12" s="13" t="str">
        <f t="shared" si="10"/>
        <v>0.00 (0.00 - 0.00)</v>
      </c>
      <c r="N12" s="8"/>
      <c r="O12" s="8"/>
      <c r="P12" s="9"/>
      <c r="Q12" t="str">
        <f t="shared" si="4"/>
        <v>0.00, Line</v>
      </c>
      <c r="R12" t="str">
        <f t="shared" si="5"/>
        <v>0.00, RR</v>
      </c>
    </row>
    <row r="13" spans="1:19" x14ac:dyDescent="0.25">
      <c r="A13" s="18"/>
      <c r="B13">
        <f t="shared" si="6"/>
        <v>0</v>
      </c>
      <c r="C13">
        <f t="shared" si="7"/>
        <v>0</v>
      </c>
      <c r="D13" s="3">
        <f t="shared" si="8"/>
        <v>0.01</v>
      </c>
      <c r="E13" s="18"/>
      <c r="J13">
        <f t="shared" si="9"/>
        <v>20</v>
      </c>
      <c r="K13" s="13" t="str">
        <f t="shared" si="10"/>
        <v>0.00 (0.00 - 0.00)</v>
      </c>
      <c r="N13" s="8"/>
      <c r="O13" s="8"/>
      <c r="P13" s="9"/>
      <c r="Q13" t="str">
        <f t="shared" si="4"/>
        <v>0.00, Line</v>
      </c>
      <c r="R13" t="str">
        <f t="shared" si="5"/>
        <v>0.00, RR</v>
      </c>
    </row>
    <row r="14" spans="1:19" x14ac:dyDescent="0.25">
      <c r="A14" s="18"/>
      <c r="B14">
        <f t="shared" si="6"/>
        <v>0</v>
      </c>
      <c r="C14">
        <f t="shared" si="7"/>
        <v>0</v>
      </c>
      <c r="D14" s="3">
        <f t="shared" si="8"/>
        <v>0.01</v>
      </c>
      <c r="E14" s="18"/>
      <c r="J14">
        <f t="shared" si="9"/>
        <v>20</v>
      </c>
      <c r="K14" s="13" t="str">
        <f t="shared" si="10"/>
        <v>0.00 (0.00 - 0.00)</v>
      </c>
      <c r="N14" s="8"/>
      <c r="O14" s="8"/>
      <c r="P14" s="9"/>
      <c r="Q14" t="str">
        <f t="shared" si="4"/>
        <v>0.00, Line</v>
      </c>
      <c r="R14" t="str">
        <f t="shared" si="5"/>
        <v>0.00, RR</v>
      </c>
    </row>
    <row r="15" spans="1:19" x14ac:dyDescent="0.25">
      <c r="A15" s="18"/>
      <c r="B15">
        <f t="shared" si="6"/>
        <v>0</v>
      </c>
      <c r="C15">
        <f t="shared" si="7"/>
        <v>0</v>
      </c>
      <c r="D15" s="3">
        <f t="shared" si="8"/>
        <v>0.01</v>
      </c>
      <c r="E15" s="18"/>
      <c r="J15">
        <f t="shared" si="9"/>
        <v>20</v>
      </c>
      <c r="K15" s="13" t="str">
        <f t="shared" si="10"/>
        <v>0.00 (0.00 - 0.00)</v>
      </c>
      <c r="N15" s="8"/>
      <c r="O15" s="8"/>
      <c r="P15" s="9"/>
      <c r="Q15" t="str">
        <f t="shared" si="4"/>
        <v>0.00, Line</v>
      </c>
      <c r="R15" t="str">
        <f t="shared" si="5"/>
        <v>0.00, RR</v>
      </c>
    </row>
    <row r="16" spans="1:19" ht="12.75" customHeight="1" x14ac:dyDescent="0.25">
      <c r="A16" s="60"/>
      <c r="B16" s="60">
        <f t="shared" si="6"/>
        <v>0</v>
      </c>
      <c r="C16" s="60">
        <f t="shared" si="7"/>
        <v>0</v>
      </c>
      <c r="D16" s="3">
        <f t="shared" si="8"/>
        <v>0.01</v>
      </c>
      <c r="E16" s="61"/>
      <c r="F16" s="60"/>
      <c r="G16" s="60"/>
      <c r="H16" s="60"/>
      <c r="I16" s="60"/>
      <c r="J16">
        <f t="shared" si="9"/>
        <v>20</v>
      </c>
      <c r="K16" s="13" t="str">
        <f t="shared" si="10"/>
        <v>0.00 (0.00 - 0.00)</v>
      </c>
      <c r="N16" s="8"/>
      <c r="O16" s="8"/>
      <c r="P16" s="9"/>
      <c r="Q16" t="str">
        <f t="shared" si="4"/>
        <v>0.00, Line</v>
      </c>
      <c r="R16" t="str">
        <f t="shared" si="5"/>
        <v>0.00, RR</v>
      </c>
    </row>
    <row r="17" spans="1:18" x14ac:dyDescent="0.25">
      <c r="A17" s="4"/>
      <c r="B17" s="60">
        <f t="shared" si="6"/>
        <v>0</v>
      </c>
      <c r="C17" s="60">
        <f t="shared" si="7"/>
        <v>0</v>
      </c>
      <c r="D17" s="3">
        <f t="shared" si="8"/>
        <v>0.01</v>
      </c>
      <c r="E17" s="61"/>
      <c r="F17" s="60"/>
      <c r="G17" s="60"/>
      <c r="H17" s="60"/>
      <c r="I17" s="60"/>
      <c r="J17">
        <f t="shared" si="9"/>
        <v>20</v>
      </c>
      <c r="K17" s="13" t="str">
        <f t="shared" si="10"/>
        <v>0.00 (0.00 - 0.00)</v>
      </c>
      <c r="N17" s="8"/>
      <c r="O17" s="8"/>
      <c r="P17" s="9"/>
      <c r="Q17" t="str">
        <f t="shared" si="4"/>
        <v>0.00, Line</v>
      </c>
      <c r="R17" t="str">
        <f t="shared" si="5"/>
        <v>0.00, RR</v>
      </c>
    </row>
    <row r="18" spans="1:18" x14ac:dyDescent="0.25">
      <c r="A18" s="4"/>
      <c r="B18" s="60">
        <f t="shared" si="6"/>
        <v>0</v>
      </c>
      <c r="C18" s="60">
        <f t="shared" si="7"/>
        <v>0</v>
      </c>
      <c r="D18" s="3">
        <f t="shared" si="8"/>
        <v>0.01</v>
      </c>
      <c r="E18" s="61"/>
      <c r="F18" s="60"/>
      <c r="G18" s="60"/>
      <c r="H18" s="60"/>
      <c r="I18" s="60"/>
      <c r="J18">
        <f t="shared" si="9"/>
        <v>20</v>
      </c>
      <c r="K18" s="13" t="str">
        <f t="shared" si="10"/>
        <v>0.00 (0.00 - 0.00)</v>
      </c>
      <c r="N18" s="8"/>
      <c r="O18" s="8"/>
      <c r="P18" s="9"/>
      <c r="Q18" t="str">
        <f t="shared" si="4"/>
        <v>0.00, Line</v>
      </c>
      <c r="R18" t="str">
        <f t="shared" si="5"/>
        <v>0.00, RR</v>
      </c>
    </row>
    <row r="19" spans="1:18" x14ac:dyDescent="0.25">
      <c r="A19" s="4"/>
      <c r="B19" s="60">
        <f t="shared" si="6"/>
        <v>0</v>
      </c>
      <c r="C19" s="60">
        <f t="shared" si="7"/>
        <v>0</v>
      </c>
      <c r="D19" s="3">
        <f t="shared" si="8"/>
        <v>0.01</v>
      </c>
      <c r="E19" s="61"/>
      <c r="F19" s="60"/>
      <c r="G19" s="60"/>
      <c r="H19" s="60"/>
      <c r="I19" s="60"/>
      <c r="J19">
        <f t="shared" si="9"/>
        <v>20</v>
      </c>
      <c r="K19" s="13" t="str">
        <f t="shared" si="10"/>
        <v>0.00 (0.00 - 0.00)</v>
      </c>
      <c r="N19" s="8"/>
      <c r="O19" s="8"/>
      <c r="P19" s="9"/>
      <c r="Q19" t="str">
        <f t="shared" si="4"/>
        <v>0.00, Line</v>
      </c>
      <c r="R19" t="str">
        <f t="shared" si="5"/>
        <v>0.00, RR</v>
      </c>
    </row>
    <row r="20" spans="1:18" x14ac:dyDescent="0.25">
      <c r="A20" s="4"/>
      <c r="B20" s="60">
        <f t="shared" si="6"/>
        <v>0</v>
      </c>
      <c r="C20" s="60">
        <f t="shared" si="7"/>
        <v>0</v>
      </c>
      <c r="D20" s="3">
        <f t="shared" si="8"/>
        <v>0.01</v>
      </c>
      <c r="E20" s="61"/>
      <c r="F20" s="60"/>
      <c r="G20" s="60"/>
      <c r="H20" s="60"/>
      <c r="I20" s="60"/>
      <c r="J20">
        <f t="shared" si="9"/>
        <v>20</v>
      </c>
      <c r="K20" s="13" t="str">
        <f t="shared" si="10"/>
        <v>0.00 (0.00 - 0.00)</v>
      </c>
      <c r="N20" s="8"/>
      <c r="O20" s="8"/>
      <c r="P20" s="9"/>
      <c r="Q20" t="str">
        <f t="shared" si="4"/>
        <v>0.00, Line</v>
      </c>
      <c r="R20" t="str">
        <f t="shared" si="5"/>
        <v>0.00, RR</v>
      </c>
    </row>
    <row r="21" spans="1:18" x14ac:dyDescent="0.25">
      <c r="A21" s="4"/>
      <c r="B21" s="60">
        <f t="shared" si="6"/>
        <v>0</v>
      </c>
      <c r="C21" s="60">
        <f t="shared" si="7"/>
        <v>0</v>
      </c>
      <c r="D21" s="3">
        <f t="shared" si="8"/>
        <v>0.01</v>
      </c>
      <c r="E21" s="61"/>
      <c r="F21" s="60"/>
      <c r="G21" s="60"/>
      <c r="H21" s="60"/>
      <c r="I21" s="60"/>
      <c r="J21">
        <f t="shared" si="9"/>
        <v>20</v>
      </c>
      <c r="K21" s="13" t="str">
        <f t="shared" si="10"/>
        <v>0.00 (0.00 - 0.00)</v>
      </c>
      <c r="N21" s="8"/>
      <c r="O21" s="8"/>
      <c r="P21" s="9"/>
      <c r="Q21" t="str">
        <f t="shared" si="4"/>
        <v>0.00, Line</v>
      </c>
      <c r="R21" t="str">
        <f t="shared" si="5"/>
        <v>0.00, RR</v>
      </c>
    </row>
    <row r="22" spans="1:18" x14ac:dyDescent="0.25">
      <c r="A22" s="4"/>
      <c r="B22" s="60">
        <f t="shared" si="6"/>
        <v>0</v>
      </c>
      <c r="C22" s="60">
        <f t="shared" si="7"/>
        <v>0</v>
      </c>
      <c r="D22" s="3">
        <f t="shared" si="8"/>
        <v>0.01</v>
      </c>
      <c r="E22" s="61"/>
      <c r="F22" s="60"/>
      <c r="G22" s="60"/>
      <c r="H22" s="60"/>
      <c r="I22" s="60"/>
      <c r="J22">
        <f t="shared" si="9"/>
        <v>20</v>
      </c>
      <c r="K22" s="13" t="str">
        <f t="shared" si="10"/>
        <v>0.00 (0.00 - 0.00)</v>
      </c>
      <c r="N22" s="8"/>
      <c r="O22" s="8"/>
      <c r="P22" s="9"/>
      <c r="Q22" t="str">
        <f t="shared" si="4"/>
        <v>0.00, Line</v>
      </c>
      <c r="R22" t="str">
        <f t="shared" si="5"/>
        <v>0.00, RR</v>
      </c>
    </row>
    <row r="23" spans="1:18" x14ac:dyDescent="0.25">
      <c r="A23" s="4"/>
      <c r="B23" s="60">
        <f t="shared" si="6"/>
        <v>0</v>
      </c>
      <c r="C23" s="60">
        <f t="shared" si="7"/>
        <v>0</v>
      </c>
      <c r="D23" s="3">
        <f t="shared" si="8"/>
        <v>0.01</v>
      </c>
      <c r="E23" s="61"/>
      <c r="F23" s="60"/>
      <c r="G23" s="60"/>
      <c r="H23" s="60"/>
      <c r="I23" s="60"/>
      <c r="J23">
        <f t="shared" si="9"/>
        <v>20</v>
      </c>
      <c r="K23" s="13" t="str">
        <f t="shared" si="10"/>
        <v>0.00 (0.00 - 0.00)</v>
      </c>
      <c r="N23" s="8"/>
      <c r="O23" s="8"/>
      <c r="P23" s="9"/>
      <c r="Q23" t="str">
        <f t="shared" si="4"/>
        <v>0.00, Line</v>
      </c>
      <c r="R23" t="str">
        <f t="shared" si="5"/>
        <v>0.00, RR</v>
      </c>
    </row>
    <row r="24" spans="1:18" x14ac:dyDescent="0.25">
      <c r="A24" s="4"/>
      <c r="B24" s="60">
        <f t="shared" si="6"/>
        <v>0</v>
      </c>
      <c r="C24" s="60">
        <f t="shared" si="7"/>
        <v>0</v>
      </c>
      <c r="D24" s="3">
        <f t="shared" si="8"/>
        <v>0.01</v>
      </c>
      <c r="E24" s="61"/>
      <c r="F24" s="60"/>
      <c r="G24" s="60"/>
      <c r="H24" s="60"/>
      <c r="I24" s="60"/>
      <c r="J24">
        <f t="shared" si="9"/>
        <v>20</v>
      </c>
      <c r="K24" s="13" t="str">
        <f t="shared" si="10"/>
        <v>0.00 (0.00 - 0.00)</v>
      </c>
      <c r="N24" s="8"/>
      <c r="O24" s="8"/>
      <c r="P24" s="9"/>
      <c r="Q24" t="str">
        <f t="shared" si="4"/>
        <v>0.00, Line</v>
      </c>
      <c r="R24" t="str">
        <f t="shared" si="5"/>
        <v>0.00, RR</v>
      </c>
    </row>
    <row r="25" spans="1:18" x14ac:dyDescent="0.25">
      <c r="A25" s="4"/>
      <c r="B25" s="60">
        <f t="shared" si="6"/>
        <v>0</v>
      </c>
      <c r="C25" s="60">
        <f t="shared" si="7"/>
        <v>0</v>
      </c>
      <c r="D25" s="3">
        <f t="shared" si="8"/>
        <v>0.01</v>
      </c>
      <c r="E25" s="61"/>
      <c r="F25" s="60"/>
      <c r="G25" s="60"/>
      <c r="H25" s="60"/>
      <c r="I25" s="60"/>
      <c r="J25">
        <f t="shared" si="9"/>
        <v>20</v>
      </c>
      <c r="K25" s="13" t="str">
        <f t="shared" si="10"/>
        <v>0.00 (0.00 - 0.00)</v>
      </c>
      <c r="N25" s="8"/>
      <c r="O25" s="8"/>
      <c r="P25" s="9"/>
      <c r="Q25" t="str">
        <f t="shared" si="4"/>
        <v>0.00, Line</v>
      </c>
      <c r="R25" t="str">
        <f t="shared" si="5"/>
        <v>0.00, RR</v>
      </c>
    </row>
    <row r="26" spans="1:18" x14ac:dyDescent="0.25">
      <c r="A26" s="60"/>
      <c r="B26" s="60">
        <f t="shared" si="6"/>
        <v>0</v>
      </c>
      <c r="C26" s="60">
        <f t="shared" si="7"/>
        <v>0</v>
      </c>
      <c r="D26" s="3">
        <f t="shared" si="8"/>
        <v>0.01</v>
      </c>
      <c r="E26" s="61"/>
      <c r="F26" s="60"/>
      <c r="G26" s="60"/>
      <c r="H26" s="60"/>
      <c r="I26" s="60"/>
      <c r="J26">
        <f t="shared" si="9"/>
        <v>20</v>
      </c>
      <c r="K26" s="13" t="str">
        <f t="shared" si="10"/>
        <v>0.00 (0.00 - 0.00)</v>
      </c>
      <c r="N26" s="8"/>
      <c r="O26" s="8"/>
      <c r="P26" s="9"/>
      <c r="Q26" t="str">
        <f t="shared" si="4"/>
        <v>0.00, Line</v>
      </c>
      <c r="R26" t="str">
        <f t="shared" si="5"/>
        <v>0.00, RR</v>
      </c>
    </row>
    <row r="27" spans="1:18" x14ac:dyDescent="0.25">
      <c r="A27" s="4"/>
      <c r="B27" s="60">
        <f t="shared" si="6"/>
        <v>0</v>
      </c>
      <c r="C27" s="60">
        <f t="shared" si="7"/>
        <v>0</v>
      </c>
      <c r="D27" s="3">
        <f t="shared" si="8"/>
        <v>0.01</v>
      </c>
      <c r="E27" s="61"/>
      <c r="F27" s="60"/>
      <c r="G27" s="60"/>
      <c r="H27" s="60"/>
      <c r="I27" s="60"/>
      <c r="J27">
        <f t="shared" si="9"/>
        <v>20</v>
      </c>
      <c r="K27" s="13" t="str">
        <f t="shared" si="10"/>
        <v>0.00 (0.00 - 0.00)</v>
      </c>
      <c r="N27" s="8"/>
      <c r="O27" s="8"/>
      <c r="P27" s="9"/>
      <c r="Q27" t="str">
        <f t="shared" si="4"/>
        <v>0.00, Line</v>
      </c>
      <c r="R27" t="str">
        <f t="shared" si="5"/>
        <v>0.00, RR</v>
      </c>
    </row>
    <row r="28" spans="1:18" x14ac:dyDescent="0.25">
      <c r="A28" s="4"/>
      <c r="B28" s="60">
        <f t="shared" si="6"/>
        <v>0</v>
      </c>
      <c r="C28" s="60">
        <f t="shared" si="7"/>
        <v>0</v>
      </c>
      <c r="D28" s="3">
        <f t="shared" si="8"/>
        <v>0.01</v>
      </c>
      <c r="E28" s="61"/>
      <c r="F28" s="60"/>
      <c r="G28" s="60"/>
      <c r="H28" s="60"/>
      <c r="I28" s="60"/>
      <c r="J28">
        <f t="shared" si="9"/>
        <v>20</v>
      </c>
      <c r="K28" s="13" t="str">
        <f t="shared" si="10"/>
        <v>0.00 (0.00 - 0.00)</v>
      </c>
      <c r="N28" s="8"/>
      <c r="O28" s="8"/>
      <c r="P28" s="9"/>
      <c r="Q28" t="str">
        <f t="shared" si="4"/>
        <v>0.00, Line</v>
      </c>
      <c r="R28" t="str">
        <f t="shared" si="5"/>
        <v>0.00, RR</v>
      </c>
    </row>
    <row r="29" spans="1:18" x14ac:dyDescent="0.25">
      <c r="A29" s="4"/>
      <c r="B29" s="60">
        <f t="shared" si="6"/>
        <v>0</v>
      </c>
      <c r="C29" s="60">
        <f t="shared" si="7"/>
        <v>0</v>
      </c>
      <c r="D29" s="3">
        <f t="shared" si="8"/>
        <v>0.01</v>
      </c>
      <c r="E29" s="61"/>
      <c r="F29" s="60"/>
      <c r="G29" s="60"/>
      <c r="H29" s="60"/>
      <c r="I29" s="60"/>
      <c r="J29">
        <f t="shared" si="9"/>
        <v>20</v>
      </c>
      <c r="K29" s="13" t="str">
        <f t="shared" si="10"/>
        <v>0.00 (0.00 - 0.00)</v>
      </c>
      <c r="N29" s="8"/>
      <c r="O29" s="8"/>
      <c r="P29" s="9"/>
      <c r="Q29" t="str">
        <f t="shared" si="4"/>
        <v>0.00, Line</v>
      </c>
      <c r="R29" t="str">
        <f t="shared" si="5"/>
        <v>0.00, RR</v>
      </c>
    </row>
    <row r="30" spans="1:18" x14ac:dyDescent="0.25">
      <c r="A30" s="4"/>
      <c r="B30" s="60">
        <f t="shared" si="6"/>
        <v>0</v>
      </c>
      <c r="C30" s="60">
        <f t="shared" si="7"/>
        <v>0</v>
      </c>
      <c r="D30" s="3">
        <f t="shared" si="8"/>
        <v>0.01</v>
      </c>
      <c r="E30" s="61"/>
      <c r="F30" s="60"/>
      <c r="G30" s="60"/>
      <c r="H30" s="60"/>
      <c r="I30" s="60"/>
      <c r="J30">
        <f t="shared" si="9"/>
        <v>20</v>
      </c>
      <c r="K30" s="13" t="str">
        <f t="shared" si="10"/>
        <v>0.00 (0.00 - 0.00)</v>
      </c>
      <c r="N30" s="8"/>
      <c r="O30" s="8"/>
      <c r="P30" s="9"/>
      <c r="Q30" t="str">
        <f t="shared" si="4"/>
        <v>0.00, Line</v>
      </c>
      <c r="R30" t="str">
        <f t="shared" si="5"/>
        <v>0.00, RR</v>
      </c>
    </row>
    <row r="31" spans="1:18" x14ac:dyDescent="0.25">
      <c r="A31" s="4"/>
      <c r="B31" s="60">
        <f t="shared" si="6"/>
        <v>0</v>
      </c>
      <c r="C31" s="60">
        <f t="shared" si="7"/>
        <v>0</v>
      </c>
      <c r="D31" s="3">
        <f t="shared" si="8"/>
        <v>0.01</v>
      </c>
      <c r="E31" s="61"/>
      <c r="F31" s="60"/>
      <c r="G31" s="60"/>
      <c r="H31" s="60"/>
      <c r="I31" s="60"/>
      <c r="J31">
        <f t="shared" si="9"/>
        <v>20</v>
      </c>
      <c r="K31" s="13" t="str">
        <f t="shared" si="10"/>
        <v>0.00 (0.00 - 0.00)</v>
      </c>
      <c r="N31" s="8"/>
      <c r="O31" s="8"/>
      <c r="P31" s="9"/>
      <c r="Q31" t="str">
        <f t="shared" si="4"/>
        <v>0.00, Line</v>
      </c>
      <c r="R31" t="str">
        <f t="shared" si="5"/>
        <v>0.00, RR</v>
      </c>
    </row>
    <row r="32" spans="1:18" x14ac:dyDescent="0.25">
      <c r="A32" s="4"/>
      <c r="B32" s="60">
        <f t="shared" si="6"/>
        <v>0</v>
      </c>
      <c r="C32" s="60">
        <f t="shared" si="7"/>
        <v>0</v>
      </c>
      <c r="D32" s="3">
        <f t="shared" si="8"/>
        <v>0.01</v>
      </c>
      <c r="E32" s="61"/>
      <c r="F32" s="60"/>
      <c r="G32" s="60"/>
      <c r="H32" s="60"/>
      <c r="I32" s="60"/>
      <c r="J32">
        <f t="shared" si="9"/>
        <v>20</v>
      </c>
      <c r="K32" s="13" t="str">
        <f t="shared" si="10"/>
        <v>0.00 (0.00 - 0.00)</v>
      </c>
      <c r="N32" s="8"/>
      <c r="O32" s="8"/>
      <c r="P32" s="9"/>
      <c r="Q32" t="str">
        <f t="shared" si="4"/>
        <v>0.00, Line</v>
      </c>
      <c r="R32" t="str">
        <f t="shared" si="5"/>
        <v>0.00, RR</v>
      </c>
    </row>
    <row r="33" spans="1:18" x14ac:dyDescent="0.25">
      <c r="A33" s="4"/>
      <c r="B33" s="60">
        <f t="shared" si="6"/>
        <v>0</v>
      </c>
      <c r="C33" s="60">
        <f t="shared" si="7"/>
        <v>0</v>
      </c>
      <c r="D33" s="3">
        <f t="shared" si="8"/>
        <v>0.01</v>
      </c>
      <c r="E33" s="61"/>
      <c r="F33" s="60"/>
      <c r="G33" s="60"/>
      <c r="H33" s="60"/>
      <c r="I33" s="60"/>
      <c r="J33">
        <f t="shared" si="9"/>
        <v>20</v>
      </c>
      <c r="K33" s="13" t="str">
        <f t="shared" si="10"/>
        <v>0.00 (0.00 - 0.00)</v>
      </c>
      <c r="N33" s="8"/>
      <c r="O33" s="8"/>
      <c r="P33" s="9"/>
      <c r="Q33" t="str">
        <f t="shared" si="4"/>
        <v>0.00, Line</v>
      </c>
      <c r="R33" t="str">
        <f t="shared" si="5"/>
        <v>0.00, RR</v>
      </c>
    </row>
    <row r="34" spans="1:18" x14ac:dyDescent="0.25">
      <c r="A34" s="4"/>
      <c r="B34" s="60">
        <f t="shared" si="6"/>
        <v>0</v>
      </c>
      <c r="C34" s="60">
        <f t="shared" si="7"/>
        <v>0</v>
      </c>
      <c r="D34" s="3">
        <f t="shared" si="8"/>
        <v>0.01</v>
      </c>
      <c r="E34" s="61"/>
      <c r="F34" s="60"/>
      <c r="G34" s="60"/>
      <c r="H34" s="60"/>
      <c r="I34" s="61"/>
      <c r="J34">
        <f t="shared" si="9"/>
        <v>20</v>
      </c>
      <c r="K34" s="13" t="str">
        <f t="shared" si="10"/>
        <v>0.00 (0.00 - 0.00)</v>
      </c>
      <c r="N34" s="8"/>
      <c r="O34" s="8"/>
      <c r="P34" s="9"/>
      <c r="Q34" t="str">
        <f t="shared" si="4"/>
        <v>0.00, Line</v>
      </c>
      <c r="R34" t="str">
        <f t="shared" si="5"/>
        <v>0.00, RR</v>
      </c>
    </row>
    <row r="35" spans="1:18" x14ac:dyDescent="0.25">
      <c r="A35" s="4"/>
      <c r="B35" s="60">
        <f t="shared" si="6"/>
        <v>0</v>
      </c>
      <c r="C35" s="60">
        <f t="shared" si="7"/>
        <v>0</v>
      </c>
      <c r="D35" s="3">
        <f t="shared" si="8"/>
        <v>0.01</v>
      </c>
      <c r="E35" s="61"/>
      <c r="F35" s="60"/>
      <c r="G35" s="60"/>
      <c r="H35" s="60"/>
      <c r="I35" s="60"/>
      <c r="J35">
        <f t="shared" si="9"/>
        <v>20</v>
      </c>
      <c r="K35" s="13" t="str">
        <f t="shared" si="10"/>
        <v>0.00 (0.00 - 0.00)</v>
      </c>
      <c r="N35" s="8"/>
      <c r="O35" s="8"/>
      <c r="P35" s="9"/>
      <c r="Q35" t="str">
        <f t="shared" si="4"/>
        <v>0.00, Line</v>
      </c>
      <c r="R35" t="str">
        <f t="shared" si="5"/>
        <v>0.00, RR</v>
      </c>
    </row>
    <row r="36" spans="1:18" x14ac:dyDescent="0.25">
      <c r="A36" s="4"/>
      <c r="B36" s="60">
        <f t="shared" si="6"/>
        <v>0</v>
      </c>
      <c r="C36" s="60">
        <f t="shared" si="7"/>
        <v>0</v>
      </c>
      <c r="D36" s="3">
        <f t="shared" si="8"/>
        <v>0.01</v>
      </c>
      <c r="E36" s="61"/>
      <c r="F36" s="60"/>
      <c r="G36" s="60"/>
      <c r="H36" s="60"/>
      <c r="I36" s="60"/>
      <c r="J36">
        <f t="shared" si="9"/>
        <v>20</v>
      </c>
      <c r="K36" s="13" t="str">
        <f t="shared" si="10"/>
        <v>0.00 (0.00 - 0.00)</v>
      </c>
      <c r="N36" s="8"/>
      <c r="O36" s="8"/>
      <c r="P36" s="9"/>
      <c r="Q36" t="str">
        <f t="shared" si="4"/>
        <v>0.00, Line</v>
      </c>
      <c r="R36" t="str">
        <f t="shared" si="5"/>
        <v>0.00, RR</v>
      </c>
    </row>
    <row r="37" spans="1:18" x14ac:dyDescent="0.25">
      <c r="A37" s="60"/>
      <c r="B37" s="60">
        <f t="shared" si="6"/>
        <v>0</v>
      </c>
      <c r="C37" s="60">
        <f t="shared" si="7"/>
        <v>0</v>
      </c>
      <c r="D37" s="3">
        <f t="shared" si="8"/>
        <v>0.01</v>
      </c>
      <c r="E37" s="61"/>
      <c r="F37" s="60"/>
      <c r="G37" s="60"/>
      <c r="H37" s="60"/>
      <c r="I37" s="60"/>
      <c r="J37">
        <f t="shared" si="9"/>
        <v>20</v>
      </c>
      <c r="K37" s="13" t="str">
        <f t="shared" si="10"/>
        <v>0.00 (0.00 - 0.00)</v>
      </c>
      <c r="N37" s="8"/>
      <c r="O37" s="8"/>
      <c r="P37" s="9"/>
      <c r="Q37" t="str">
        <f t="shared" si="4"/>
        <v>0.00, Line</v>
      </c>
      <c r="R37" t="str">
        <f t="shared" si="5"/>
        <v>0.00, RR</v>
      </c>
    </row>
    <row r="38" spans="1:18" x14ac:dyDescent="0.25">
      <c r="A38" s="4"/>
      <c r="B38" s="60">
        <f t="shared" si="6"/>
        <v>0</v>
      </c>
      <c r="C38" s="60">
        <f t="shared" si="7"/>
        <v>0</v>
      </c>
      <c r="D38" s="3">
        <f t="shared" si="8"/>
        <v>0.01</v>
      </c>
      <c r="E38" s="61"/>
      <c r="F38" s="60"/>
      <c r="G38" s="60"/>
      <c r="H38" s="60"/>
      <c r="I38" s="60"/>
      <c r="J38">
        <f t="shared" si="9"/>
        <v>20</v>
      </c>
      <c r="K38" s="13" t="str">
        <f t="shared" si="10"/>
        <v>0.00 (0.00 - 0.00)</v>
      </c>
      <c r="N38" s="8"/>
      <c r="O38" s="8"/>
      <c r="P38" s="9"/>
      <c r="Q38" t="str">
        <f t="shared" si="4"/>
        <v>0.00, Line</v>
      </c>
      <c r="R38" t="str">
        <f t="shared" si="5"/>
        <v>0.00, RR</v>
      </c>
    </row>
    <row r="39" spans="1:18" x14ac:dyDescent="0.25">
      <c r="A39" s="60"/>
      <c r="B39" s="60">
        <f t="shared" si="6"/>
        <v>0</v>
      </c>
      <c r="C39" s="60">
        <f t="shared" si="7"/>
        <v>0</v>
      </c>
      <c r="D39" s="3">
        <f t="shared" si="8"/>
        <v>0.01</v>
      </c>
      <c r="E39" s="61"/>
      <c r="F39" s="60"/>
      <c r="G39" s="60"/>
      <c r="H39" s="60"/>
      <c r="I39" s="60"/>
      <c r="J39">
        <f t="shared" si="9"/>
        <v>20</v>
      </c>
      <c r="K39" s="13" t="str">
        <f t="shared" si="10"/>
        <v>0.00 (0.00 - 0.00)</v>
      </c>
      <c r="N39" s="8"/>
      <c r="O39" s="8"/>
      <c r="P39" s="9"/>
      <c r="Q39" t="str">
        <f t="shared" si="4"/>
        <v>0.00, Line</v>
      </c>
      <c r="R39" t="str">
        <f t="shared" si="5"/>
        <v>0.00, RR</v>
      </c>
    </row>
    <row r="40" spans="1:18" x14ac:dyDescent="0.25">
      <c r="B40">
        <f t="shared" si="6"/>
        <v>0</v>
      </c>
      <c r="C40">
        <f t="shared" si="7"/>
        <v>0</v>
      </c>
      <c r="D40" s="3">
        <f t="shared" si="8"/>
        <v>0.01</v>
      </c>
      <c r="E40" s="18"/>
      <c r="J40">
        <f t="shared" si="9"/>
        <v>20</v>
      </c>
      <c r="K40" s="13" t="str">
        <f t="shared" si="10"/>
        <v>0.00 (0.00 - 0.00)</v>
      </c>
      <c r="N40" s="8"/>
      <c r="O40" s="8"/>
      <c r="P40" s="9"/>
      <c r="Q40" t="str">
        <f t="shared" si="4"/>
        <v>0.00, Line</v>
      </c>
      <c r="R40" t="str">
        <f t="shared" si="5"/>
        <v>0.00, RR</v>
      </c>
    </row>
    <row r="41" spans="1:18" x14ac:dyDescent="0.25">
      <c r="B41">
        <f t="shared" si="6"/>
        <v>0</v>
      </c>
      <c r="C41">
        <f t="shared" si="7"/>
        <v>0</v>
      </c>
      <c r="D41" s="3">
        <f t="shared" si="8"/>
        <v>0.01</v>
      </c>
      <c r="E41" s="18"/>
      <c r="J41">
        <f t="shared" si="9"/>
        <v>20</v>
      </c>
      <c r="K41" s="13" t="str">
        <f t="shared" si="10"/>
        <v>0.00 (0.00 - 0.00)</v>
      </c>
      <c r="N41" s="8"/>
      <c r="O41" s="8"/>
      <c r="P41" s="9"/>
      <c r="Q41" t="str">
        <f t="shared" si="4"/>
        <v>0.00, Line</v>
      </c>
      <c r="R41" t="str">
        <f t="shared" si="5"/>
        <v>0.00, RR</v>
      </c>
    </row>
    <row r="42" spans="1:18" x14ac:dyDescent="0.25">
      <c r="B42">
        <f t="shared" si="6"/>
        <v>0</v>
      </c>
      <c r="C42">
        <f t="shared" si="7"/>
        <v>0</v>
      </c>
      <c r="D42" s="3">
        <f t="shared" si="8"/>
        <v>0.01</v>
      </c>
      <c r="E42" s="18"/>
      <c r="J42">
        <f t="shared" si="9"/>
        <v>20</v>
      </c>
      <c r="K42" s="13" t="str">
        <f t="shared" si="10"/>
        <v>0.00 (0.00 - 0.00)</v>
      </c>
      <c r="N42" s="8"/>
      <c r="O42" s="8"/>
      <c r="P42" s="9"/>
      <c r="Q42" t="str">
        <f t="shared" si="4"/>
        <v>0.00, Line</v>
      </c>
      <c r="R42" t="str">
        <f t="shared" si="5"/>
        <v>0.00, RR</v>
      </c>
    </row>
    <row r="43" spans="1:18" x14ac:dyDescent="0.25">
      <c r="B43">
        <f t="shared" si="6"/>
        <v>0</v>
      </c>
      <c r="C43">
        <f t="shared" si="7"/>
        <v>0</v>
      </c>
      <c r="D43" s="3">
        <f t="shared" si="8"/>
        <v>0.01</v>
      </c>
      <c r="E43" s="18"/>
      <c r="J43">
        <f t="shared" si="9"/>
        <v>20</v>
      </c>
      <c r="K43" s="13" t="str">
        <f t="shared" si="10"/>
        <v>0.00 (0.00 - 0.00)</v>
      </c>
      <c r="N43" s="8"/>
      <c r="O43" s="8"/>
      <c r="P43" s="9"/>
      <c r="Q43" t="str">
        <f t="shared" si="4"/>
        <v>0.00, Line</v>
      </c>
      <c r="R43" t="str">
        <f t="shared" si="5"/>
        <v>0.00, RR</v>
      </c>
    </row>
    <row r="44" spans="1:18" x14ac:dyDescent="0.25">
      <c r="B44">
        <f t="shared" si="6"/>
        <v>0</v>
      </c>
      <c r="C44">
        <f t="shared" si="7"/>
        <v>0</v>
      </c>
      <c r="D44" s="3">
        <f t="shared" si="8"/>
        <v>0.01</v>
      </c>
      <c r="E44" s="18"/>
      <c r="J44">
        <f t="shared" si="9"/>
        <v>20</v>
      </c>
      <c r="K44" s="13" t="str">
        <f t="shared" si="10"/>
        <v>0.00 (0.00 - 0.00)</v>
      </c>
      <c r="N44" s="8"/>
      <c r="O44" s="8"/>
      <c r="P44" s="9"/>
      <c r="Q44" t="str">
        <f t="shared" si="4"/>
        <v>0.00, Line</v>
      </c>
      <c r="R44" t="str">
        <f t="shared" si="5"/>
        <v>0.00, RR</v>
      </c>
    </row>
    <row r="45" spans="1:18" x14ac:dyDescent="0.25">
      <c r="B45">
        <f t="shared" si="6"/>
        <v>0</v>
      </c>
      <c r="C45">
        <f t="shared" si="7"/>
        <v>0</v>
      </c>
      <c r="D45" s="3">
        <f t="shared" si="8"/>
        <v>0.01</v>
      </c>
      <c r="E45" s="18"/>
      <c r="J45">
        <f t="shared" si="9"/>
        <v>20</v>
      </c>
      <c r="K45" s="13" t="str">
        <f t="shared" si="10"/>
        <v>0.00 (0.00 - 0.00)</v>
      </c>
      <c r="N45" s="8"/>
      <c r="O45" s="8"/>
      <c r="P45" s="9"/>
      <c r="Q45" t="str">
        <f t="shared" si="4"/>
        <v>0.00, Line</v>
      </c>
      <c r="R45" t="str">
        <f t="shared" si="5"/>
        <v>0.00, RR</v>
      </c>
    </row>
    <row r="46" spans="1:18" x14ac:dyDescent="0.25">
      <c r="B46">
        <f t="shared" si="6"/>
        <v>0</v>
      </c>
      <c r="C46">
        <f t="shared" si="7"/>
        <v>0</v>
      </c>
      <c r="D46" s="3">
        <f t="shared" si="8"/>
        <v>0.01</v>
      </c>
      <c r="E46" s="18"/>
      <c r="J46">
        <f t="shared" si="9"/>
        <v>20</v>
      </c>
      <c r="K46" s="13" t="str">
        <f t="shared" si="10"/>
        <v>0.00 (0.00 - 0.00)</v>
      </c>
      <c r="N46" s="8"/>
      <c r="O46" s="8"/>
      <c r="P46" s="9"/>
      <c r="Q46" t="str">
        <f t="shared" si="4"/>
        <v>0.00, Line</v>
      </c>
      <c r="R46" t="str">
        <f t="shared" si="5"/>
        <v>0.00, RR</v>
      </c>
    </row>
    <row r="47" spans="1:18" x14ac:dyDescent="0.25">
      <c r="B47">
        <f t="shared" si="6"/>
        <v>0</v>
      </c>
      <c r="C47">
        <f t="shared" si="7"/>
        <v>0</v>
      </c>
      <c r="D47" s="3">
        <f t="shared" si="8"/>
        <v>0.01</v>
      </c>
      <c r="E47" s="18"/>
      <c r="J47">
        <f t="shared" si="9"/>
        <v>20</v>
      </c>
      <c r="K47" s="13" t="str">
        <f t="shared" si="10"/>
        <v>0.00 (0.00 - 0.00)</v>
      </c>
      <c r="N47" s="8"/>
      <c r="O47" s="8"/>
      <c r="P47" s="9"/>
      <c r="Q47" t="str">
        <f t="shared" si="4"/>
        <v>0.00, Line</v>
      </c>
      <c r="R47" t="str">
        <f t="shared" si="5"/>
        <v>0.00, RR</v>
      </c>
    </row>
    <row r="48" spans="1:18" x14ac:dyDescent="0.25">
      <c r="B48">
        <f t="shared" si="6"/>
        <v>0</v>
      </c>
      <c r="C48">
        <f t="shared" si="7"/>
        <v>0</v>
      </c>
      <c r="D48" s="3">
        <f t="shared" si="8"/>
        <v>0.01</v>
      </c>
      <c r="E48" s="18"/>
      <c r="J48">
        <f t="shared" si="9"/>
        <v>20</v>
      </c>
      <c r="K48" s="13" t="str">
        <f t="shared" si="10"/>
        <v>0.00 (0.00 - 0.00)</v>
      </c>
      <c r="N48" s="8"/>
      <c r="O48" s="8"/>
      <c r="P48" s="9"/>
      <c r="Q48" t="str">
        <f t="shared" si="4"/>
        <v>0.00, Line</v>
      </c>
      <c r="R48" t="str">
        <f t="shared" si="5"/>
        <v>0.00, RR</v>
      </c>
    </row>
    <row r="49" spans="1:20" x14ac:dyDescent="0.25">
      <c r="B49">
        <f t="shared" si="6"/>
        <v>0</v>
      </c>
      <c r="C49">
        <f t="shared" si="7"/>
        <v>0</v>
      </c>
      <c r="D49" s="3">
        <f t="shared" si="8"/>
        <v>0.01</v>
      </c>
      <c r="E49" s="18"/>
      <c r="J49">
        <f t="shared" si="9"/>
        <v>20</v>
      </c>
      <c r="K49" s="13" t="str">
        <f t="shared" si="10"/>
        <v>0.00 (0.00 - 0.00)</v>
      </c>
      <c r="N49" s="8"/>
      <c r="O49" s="8"/>
      <c r="P49" s="9"/>
      <c r="Q49" t="str">
        <f t="shared" si="4"/>
        <v>0.00, Line</v>
      </c>
      <c r="R49" t="str">
        <f t="shared" si="5"/>
        <v>0.00, RR</v>
      </c>
    </row>
    <row r="50" spans="1:20" x14ac:dyDescent="0.25">
      <c r="B50">
        <f>A50</f>
        <v>0</v>
      </c>
      <c r="C50">
        <f>A50</f>
        <v>0</v>
      </c>
      <c r="D50" s="3">
        <f t="shared" si="8"/>
        <v>0.01</v>
      </c>
      <c r="E50" s="18"/>
      <c r="J50">
        <f t="shared" si="9"/>
        <v>20</v>
      </c>
      <c r="K50" s="13" t="str">
        <f t="shared" si="10"/>
        <v>0.00 (0.00 - 0.00)</v>
      </c>
      <c r="N50" s="8"/>
      <c r="O50" s="8"/>
      <c r="P50" s="9"/>
      <c r="Q50" t="str">
        <f t="shared" si="4"/>
        <v>0.00, Line</v>
      </c>
      <c r="R50" t="str">
        <f t="shared" si="5"/>
        <v>0.00, RR</v>
      </c>
    </row>
    <row r="51" spans="1:20" x14ac:dyDescent="0.25">
      <c r="D51" s="3">
        <f t="shared" si="8"/>
        <v>0.01</v>
      </c>
      <c r="E51" s="18"/>
      <c r="J51">
        <f t="shared" si="9"/>
        <v>20</v>
      </c>
      <c r="N51" s="8"/>
      <c r="O51" s="8"/>
      <c r="P51" s="9"/>
    </row>
    <row r="52" spans="1:20" ht="20.25" customHeight="1" x14ac:dyDescent="0.25">
      <c r="A52" s="4"/>
      <c r="B52">
        <f t="shared" si="6"/>
        <v>0</v>
      </c>
      <c r="C52">
        <f t="shared" ref="C52:C61" si="11">A52</f>
        <v>0</v>
      </c>
      <c r="D52" s="3">
        <f t="shared" si="8"/>
        <v>0.01</v>
      </c>
      <c r="E52" s="19" t="s">
        <v>268</v>
      </c>
      <c r="F52" s="10"/>
      <c r="G52" s="10"/>
      <c r="H52" s="10"/>
      <c r="J52">
        <f t="shared" si="9"/>
        <v>20</v>
      </c>
      <c r="K52" s="13" t="str">
        <f>CONCATENATE(TEXT(F52,"0.00"), " (",TEXT(G52,"0.00")," - ",TEXT(H52,"0.00"),")")</f>
        <v>0.00 (0.00 - 0.00)</v>
      </c>
      <c r="L52" t="e">
        <f>(LN(H52)-LN(G52))/(2*NORMSINV(0.975))</f>
        <v>#NUM!</v>
      </c>
      <c r="M52" t="e">
        <f>1/(L52*L52)</f>
        <v>#NUM!</v>
      </c>
      <c r="N52" s="53" t="e">
        <f t="shared" ref="N52:N59" si="12">M52/M$63*100</f>
        <v>#NUM!</v>
      </c>
      <c r="O52" s="8" t="e">
        <f>SQRT(N52)</f>
        <v>#NUM!</v>
      </c>
      <c r="P52" s="52" t="e">
        <f t="shared" ref="P52:P59" si="13">O52*P$3/O$63</f>
        <v>#NUM!</v>
      </c>
      <c r="Q52" t="str">
        <f t="shared" ref="Q52:Q61" si="14">CONCATENATE(TEXT(E52,"0.00"), ", Line")</f>
        <v>Subtotal, Line</v>
      </c>
      <c r="R52" t="str">
        <f t="shared" ref="R52:R61" si="15">CONCATENATE(TEXT(E52,"0.00"), ", RR")</f>
        <v>Subtotal, RR</v>
      </c>
      <c r="S52" s="4"/>
    </row>
    <row r="53" spans="1:20" x14ac:dyDescent="0.25">
      <c r="A53" s="4"/>
      <c r="B53">
        <f t="shared" si="6"/>
        <v>0</v>
      </c>
      <c r="C53">
        <f t="shared" si="11"/>
        <v>0</v>
      </c>
      <c r="D53" s="3">
        <f t="shared" si="8"/>
        <v>0.01</v>
      </c>
      <c r="E53" s="19" t="s">
        <v>268</v>
      </c>
      <c r="F53" s="10"/>
      <c r="G53" s="10"/>
      <c r="H53" s="10"/>
      <c r="J53">
        <f t="shared" si="9"/>
        <v>20</v>
      </c>
      <c r="K53" s="13" t="str">
        <f>CONCATENATE(TEXT(F53,"0.00"), " (",TEXT(G53,"0.00")," - ",TEXT(H53,"0.00"),")")</f>
        <v>0.00 (0.00 - 0.00)</v>
      </c>
      <c r="L53" t="e">
        <f t="shared" ref="L53:L55" si="16">(LN(H53)-LN(G53))/(2*NORMSINV(0.975))</f>
        <v>#NUM!</v>
      </c>
      <c r="M53" t="e">
        <f t="shared" ref="M53:M55" si="17">1/(L53*L53)</f>
        <v>#NUM!</v>
      </c>
      <c r="N53" s="53" t="e">
        <f t="shared" si="12"/>
        <v>#NUM!</v>
      </c>
      <c r="O53" s="8" t="e">
        <f t="shared" ref="O53:O61" si="18">SQRT(N53)</f>
        <v>#NUM!</v>
      </c>
      <c r="P53" s="52" t="e">
        <f t="shared" si="13"/>
        <v>#NUM!</v>
      </c>
      <c r="Q53" t="str">
        <f t="shared" si="14"/>
        <v>Subtotal, Line</v>
      </c>
      <c r="R53" t="str">
        <f t="shared" si="15"/>
        <v>Subtotal, RR</v>
      </c>
      <c r="S53" s="4"/>
    </row>
    <row r="54" spans="1:20" x14ac:dyDescent="0.25">
      <c r="B54">
        <f t="shared" si="6"/>
        <v>0</v>
      </c>
      <c r="C54">
        <f t="shared" si="11"/>
        <v>0</v>
      </c>
      <c r="D54" s="3">
        <f t="shared" si="8"/>
        <v>0.01</v>
      </c>
      <c r="E54" s="19" t="s">
        <v>268</v>
      </c>
      <c r="F54" s="10"/>
      <c r="G54" s="10"/>
      <c r="H54" s="10"/>
      <c r="J54">
        <f t="shared" si="9"/>
        <v>20</v>
      </c>
      <c r="K54" s="13" t="str">
        <f>CONCATENATE(TEXT(F54,"0.00"), " (",TEXT(G54,"0.00")," - ",TEXT(H54,"0.00"),")")</f>
        <v>0.00 (0.00 - 0.00)</v>
      </c>
      <c r="L54" t="e">
        <f t="shared" si="16"/>
        <v>#NUM!</v>
      </c>
      <c r="M54" t="e">
        <f t="shared" si="17"/>
        <v>#NUM!</v>
      </c>
      <c r="N54" s="53" t="e">
        <f t="shared" si="12"/>
        <v>#NUM!</v>
      </c>
      <c r="O54" s="8" t="e">
        <f t="shared" si="18"/>
        <v>#NUM!</v>
      </c>
      <c r="P54" s="52" t="e">
        <f t="shared" si="13"/>
        <v>#NUM!</v>
      </c>
      <c r="Q54" t="str">
        <f t="shared" si="14"/>
        <v>Subtotal, Line</v>
      </c>
      <c r="R54" t="str">
        <f t="shared" si="15"/>
        <v>Subtotal, RR</v>
      </c>
      <c r="S54" s="4"/>
    </row>
    <row r="55" spans="1:20" x14ac:dyDescent="0.25">
      <c r="B55">
        <f t="shared" si="6"/>
        <v>0</v>
      </c>
      <c r="C55">
        <f t="shared" si="11"/>
        <v>0</v>
      </c>
      <c r="D55" s="3">
        <f t="shared" si="8"/>
        <v>0.01</v>
      </c>
      <c r="E55" s="19" t="s">
        <v>268</v>
      </c>
      <c r="F55" s="10"/>
      <c r="G55" s="10"/>
      <c r="H55" s="10"/>
      <c r="J55">
        <f t="shared" si="9"/>
        <v>20</v>
      </c>
      <c r="K55" s="13" t="str">
        <f>CONCATENATE(TEXT(F55,"0.00"), " (",TEXT(G55,"0.00")," - ",TEXT(H55,"0.00"),")")</f>
        <v>0.00 (0.00 - 0.00)</v>
      </c>
      <c r="L55" t="e">
        <f t="shared" si="16"/>
        <v>#NUM!</v>
      </c>
      <c r="M55" t="e">
        <f t="shared" si="17"/>
        <v>#NUM!</v>
      </c>
      <c r="N55" s="53" t="e">
        <f t="shared" si="12"/>
        <v>#NUM!</v>
      </c>
      <c r="O55" s="8" t="e">
        <f t="shared" si="18"/>
        <v>#NUM!</v>
      </c>
      <c r="P55" s="52" t="e">
        <f t="shared" si="13"/>
        <v>#NUM!</v>
      </c>
      <c r="Q55" t="str">
        <f t="shared" si="14"/>
        <v>Subtotal, Line</v>
      </c>
      <c r="R55" t="str">
        <f t="shared" si="15"/>
        <v>Subtotal, RR</v>
      </c>
      <c r="S55" s="4"/>
    </row>
    <row r="56" spans="1:20" ht="13.8" x14ac:dyDescent="0.3">
      <c r="A56">
        <v>1</v>
      </c>
      <c r="B56">
        <f t="shared" si="6"/>
        <v>1</v>
      </c>
      <c r="C56">
        <f t="shared" si="11"/>
        <v>1</v>
      </c>
      <c r="D56" s="3">
        <f t="shared" si="8"/>
        <v>0.01</v>
      </c>
      <c r="E56" s="19" t="s">
        <v>269</v>
      </c>
      <c r="F56" s="5"/>
      <c r="G56" s="5"/>
      <c r="H56" s="5"/>
      <c r="J56">
        <f t="shared" si="9"/>
        <v>20</v>
      </c>
      <c r="K56" s="20" t="s">
        <v>273</v>
      </c>
      <c r="N56" s="53">
        <f t="shared" si="12"/>
        <v>0</v>
      </c>
      <c r="O56" s="8">
        <f t="shared" si="18"/>
        <v>0</v>
      </c>
      <c r="P56" s="52">
        <f t="shared" si="13"/>
        <v>0</v>
      </c>
      <c r="Q56" t="str">
        <f t="shared" si="14"/>
        <v>Study No., Author, Sex, Line</v>
      </c>
      <c r="R56" t="str">
        <f t="shared" si="15"/>
        <v>Study No., Author, Sex, RR</v>
      </c>
      <c r="S56" s="4"/>
    </row>
    <row r="57" spans="1:20" x14ac:dyDescent="0.25">
      <c r="A57" s="4"/>
      <c r="B57">
        <f t="shared" si="6"/>
        <v>0</v>
      </c>
      <c r="C57">
        <f t="shared" si="11"/>
        <v>0</v>
      </c>
      <c r="D57" s="3">
        <f t="shared" si="8"/>
        <v>0.01</v>
      </c>
      <c r="E57" s="19" t="s">
        <v>220</v>
      </c>
      <c r="F57" s="5"/>
      <c r="G57" s="5"/>
      <c r="H57" s="5"/>
      <c r="J57">
        <f t="shared" si="9"/>
        <v>20</v>
      </c>
      <c r="N57" s="53">
        <f t="shared" si="12"/>
        <v>0</v>
      </c>
      <c r="O57" s="8">
        <f t="shared" si="18"/>
        <v>0</v>
      </c>
      <c r="P57" s="52">
        <f t="shared" si="13"/>
        <v>0</v>
      </c>
      <c r="Q57" t="str">
        <f t="shared" si="14"/>
        <v>North America, Line</v>
      </c>
      <c r="R57" t="str">
        <f t="shared" si="15"/>
        <v>North America, RR</v>
      </c>
      <c r="S57" s="4"/>
    </row>
    <row r="58" spans="1:20" x14ac:dyDescent="0.25">
      <c r="A58" s="4"/>
      <c r="B58">
        <f t="shared" si="6"/>
        <v>0</v>
      </c>
      <c r="C58">
        <f t="shared" si="11"/>
        <v>0</v>
      </c>
      <c r="D58" s="3">
        <f t="shared" si="8"/>
        <v>0.01</v>
      </c>
      <c r="E58" s="19" t="s">
        <v>221</v>
      </c>
      <c r="F58" s="10"/>
      <c r="G58" s="10"/>
      <c r="H58" s="10"/>
      <c r="J58">
        <f t="shared" si="9"/>
        <v>20</v>
      </c>
      <c r="N58" s="53">
        <f t="shared" si="12"/>
        <v>0</v>
      </c>
      <c r="O58" s="8">
        <f t="shared" si="18"/>
        <v>0</v>
      </c>
      <c r="P58" s="52">
        <f t="shared" si="13"/>
        <v>0</v>
      </c>
      <c r="Q58" t="str">
        <f t="shared" si="14"/>
        <v>Asia, Line</v>
      </c>
      <c r="R58" t="str">
        <f t="shared" si="15"/>
        <v>Asia, RR</v>
      </c>
      <c r="S58" s="4"/>
    </row>
    <row r="59" spans="1:20" x14ac:dyDescent="0.25">
      <c r="A59" s="4"/>
      <c r="B59">
        <f t="shared" si="6"/>
        <v>0</v>
      </c>
      <c r="C59">
        <f t="shared" si="11"/>
        <v>0</v>
      </c>
      <c r="D59" s="3">
        <f t="shared" si="8"/>
        <v>0.01</v>
      </c>
      <c r="E59" s="19" t="s">
        <v>222</v>
      </c>
      <c r="F59" s="10"/>
      <c r="G59" s="10"/>
      <c r="H59" s="10"/>
      <c r="J59">
        <f t="shared" si="9"/>
        <v>20</v>
      </c>
      <c r="N59" s="53">
        <f t="shared" si="12"/>
        <v>0</v>
      </c>
      <c r="O59" s="8">
        <f t="shared" si="18"/>
        <v>0</v>
      </c>
      <c r="P59" s="52">
        <f t="shared" si="13"/>
        <v>0</v>
      </c>
      <c r="Q59" t="str">
        <f t="shared" si="14"/>
        <v>Europe, Line</v>
      </c>
      <c r="R59" t="str">
        <f t="shared" si="15"/>
        <v>Europe, RR</v>
      </c>
      <c r="S59" s="4"/>
    </row>
    <row r="60" spans="1:20" x14ac:dyDescent="0.25">
      <c r="A60" s="4"/>
      <c r="B60">
        <f t="shared" si="6"/>
        <v>0</v>
      </c>
      <c r="C60">
        <f t="shared" si="11"/>
        <v>0</v>
      </c>
      <c r="D60" s="3">
        <f t="shared" si="8"/>
        <v>0.01</v>
      </c>
      <c r="E60" s="19" t="s">
        <v>223</v>
      </c>
      <c r="F60" s="10"/>
      <c r="G60" s="10"/>
      <c r="H60" s="10"/>
      <c r="J60">
        <f t="shared" si="9"/>
        <v>20</v>
      </c>
      <c r="N60" s="53"/>
      <c r="O60" s="8"/>
      <c r="P60" s="52"/>
      <c r="Q60" t="str">
        <f t="shared" si="14"/>
        <v>Multicountry, Line</v>
      </c>
      <c r="R60" t="str">
        <f t="shared" si="15"/>
        <v>Multicountry, RR</v>
      </c>
      <c r="S60" s="4"/>
    </row>
    <row r="61" spans="1:20" x14ac:dyDescent="0.25">
      <c r="A61" s="4">
        <v>8.3000000000000007</v>
      </c>
      <c r="B61">
        <f t="shared" si="6"/>
        <v>8.3000000000000007</v>
      </c>
      <c r="C61">
        <f t="shared" si="11"/>
        <v>8.3000000000000007</v>
      </c>
      <c r="D61" s="3">
        <f t="shared" si="8"/>
        <v>0.01</v>
      </c>
      <c r="E61" s="18" t="s">
        <v>12</v>
      </c>
      <c r="F61" s="5">
        <v>1.1218901294216939</v>
      </c>
      <c r="G61" s="5">
        <v>0.76904141690204242</v>
      </c>
      <c r="H61" s="5">
        <v>1.6366315712410393</v>
      </c>
      <c r="J61">
        <f t="shared" si="9"/>
        <v>20</v>
      </c>
      <c r="K61" s="13" t="str">
        <f>CONCATENATE(TEXT(F61,"0.00"), " (",TEXT(G61,"0.00")," - ",TEXT(H61,"0.00"),")")</f>
        <v>1.12 (0.77 - 1.64)</v>
      </c>
      <c r="L61">
        <f>(LN(H61)-LN(G61))/(2*NORMSINV(0.975))</f>
        <v>0.19266952567211598</v>
      </c>
      <c r="M61">
        <f t="shared" ref="M61" si="19">1/(L61*L61)</f>
        <v>26.938533128284927</v>
      </c>
      <c r="N61" s="53">
        <f>M61/M$63*100</f>
        <v>26.865745135316878</v>
      </c>
      <c r="O61" s="8">
        <f t="shared" si="18"/>
        <v>5.1832176430588826</v>
      </c>
      <c r="P61" s="52">
        <f>O61*P$3/O$63</f>
        <v>8.3895590049455357</v>
      </c>
      <c r="Q61" t="str">
        <f t="shared" si="14"/>
        <v>Total, Line</v>
      </c>
      <c r="R61" t="str">
        <f t="shared" si="15"/>
        <v>Total, RR</v>
      </c>
      <c r="T61" s="18" t="s">
        <v>157</v>
      </c>
    </row>
    <row r="62" spans="1:20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2"/>
      <c r="O62" s="12"/>
      <c r="P62" s="11"/>
      <c r="Q62" s="11"/>
      <c r="R62" s="11"/>
      <c r="S62" s="11"/>
    </row>
    <row r="63" spans="1:20" x14ac:dyDescent="0.25">
      <c r="E63" s="4"/>
      <c r="F63" s="7"/>
      <c r="G63" s="7"/>
      <c r="H63" s="7"/>
      <c r="I63" s="7"/>
      <c r="M63">
        <f>SUM(M6:M51)</f>
        <v>100.27093234377618</v>
      </c>
      <c r="N63" s="8">
        <f>SUM(N6:N51)</f>
        <v>99.999999999999986</v>
      </c>
      <c r="O63" s="8">
        <f>MAX(O6:O51)</f>
        <v>9.2672647751868311</v>
      </c>
      <c r="R63" s="4"/>
      <c r="S63" s="4"/>
    </row>
    <row r="64" spans="1:20" x14ac:dyDescent="0.25">
      <c r="I64" s="5"/>
    </row>
    <row r="65" spans="1:9" x14ac:dyDescent="0.25">
      <c r="A65" s="1" t="s">
        <v>158</v>
      </c>
      <c r="I65" s="5"/>
    </row>
    <row r="66" spans="1:9" x14ac:dyDescent="0.25">
      <c r="A66" s="18" t="s">
        <v>225</v>
      </c>
      <c r="I66" s="5"/>
    </row>
    <row r="67" spans="1:9" x14ac:dyDescent="0.25">
      <c r="A67" s="18" t="s">
        <v>152</v>
      </c>
      <c r="I67" s="5"/>
    </row>
    <row r="68" spans="1:9" x14ac:dyDescent="0.25">
      <c r="B68" s="18" t="s">
        <v>8</v>
      </c>
      <c r="C68" s="18" t="s">
        <v>154</v>
      </c>
      <c r="D68" s="18" t="s">
        <v>153</v>
      </c>
      <c r="I68" s="5"/>
    </row>
    <row r="69" spans="1:9" x14ac:dyDescent="0.25">
      <c r="A69" s="18"/>
      <c r="E69" s="18"/>
      <c r="I69" s="5"/>
    </row>
    <row r="70" spans="1:9" x14ac:dyDescent="0.25">
      <c r="I70" s="5"/>
    </row>
    <row r="71" spans="1:9" x14ac:dyDescent="0.25">
      <c r="I71" s="5"/>
    </row>
    <row r="72" spans="1:9" x14ac:dyDescent="0.25">
      <c r="I72" s="5"/>
    </row>
    <row r="73" spans="1:9" x14ac:dyDescent="0.25">
      <c r="I73" s="5"/>
    </row>
    <row r="74" spans="1:9" x14ac:dyDescent="0.25">
      <c r="I74" s="5"/>
    </row>
    <row r="75" spans="1:9" x14ac:dyDescent="0.25">
      <c r="I75" s="5"/>
    </row>
    <row r="76" spans="1:9" x14ac:dyDescent="0.25">
      <c r="I76" s="5"/>
    </row>
    <row r="77" spans="1:9" x14ac:dyDescent="0.25">
      <c r="I77" s="5"/>
    </row>
    <row r="78" spans="1:9" x14ac:dyDescent="0.25">
      <c r="I78" s="5"/>
    </row>
  </sheetData>
  <pageMargins left="0.75" right="0.75" top="0.62" bottom="0.52" header="0.5" footer="0.5"/>
  <pageSetup paperSize="9" fitToHeight="2" orientation="landscape" verticalDpi="300" r:id="rId1"/>
  <headerFooter alignWithMargins="0"/>
  <colBreaks count="1" manualBreakCount="1">
    <brk id="12" max="81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zoomScale="75" zoomScaleNormal="75" workbookViewId="0">
      <selection activeCell="K57" sqref="K57"/>
    </sheetView>
  </sheetViews>
  <sheetFormatPr defaultRowHeight="13.2" x14ac:dyDescent="0.25"/>
  <cols>
    <col min="1" max="1" width="15.6640625" customWidth="1"/>
    <col min="2" max="2" width="12.5546875" customWidth="1"/>
    <col min="3" max="3" width="9.6640625" customWidth="1"/>
    <col min="4" max="4" width="12.33203125" customWidth="1"/>
    <col min="5" max="5" width="22" customWidth="1"/>
    <col min="6" max="6" width="7" customWidth="1"/>
    <col min="7" max="7" width="8.5546875" customWidth="1"/>
    <col min="8" max="9" width="7.33203125" customWidth="1"/>
    <col min="10" max="10" width="11.5546875" customWidth="1"/>
    <col min="11" max="11" width="16.6640625" style="13" customWidth="1"/>
    <col min="17" max="17" width="17.109375" customWidth="1"/>
    <col min="18" max="18" width="14.33203125" customWidth="1"/>
    <col min="19" max="19" width="15.6640625" customWidth="1"/>
  </cols>
  <sheetData>
    <row r="1" spans="1:19" x14ac:dyDescent="0.25">
      <c r="A1" s="1" t="s">
        <v>230</v>
      </c>
      <c r="B1" s="1"/>
      <c r="C1" s="1"/>
      <c r="I1" s="18" t="s">
        <v>150</v>
      </c>
      <c r="P1" s="18" t="s">
        <v>155</v>
      </c>
    </row>
    <row r="2" spans="1:19" x14ac:dyDescent="0.25">
      <c r="A2" t="s">
        <v>3</v>
      </c>
      <c r="C2" s="57" t="s">
        <v>219</v>
      </c>
      <c r="E2" s="6"/>
      <c r="F2" s="2"/>
      <c r="G2" s="2"/>
      <c r="H2" s="2"/>
      <c r="I2" s="51" t="s">
        <v>151</v>
      </c>
      <c r="P2" s="18" t="s">
        <v>156</v>
      </c>
      <c r="Q2" s="18" t="s">
        <v>71</v>
      </c>
      <c r="R2" s="18" t="s">
        <v>71</v>
      </c>
      <c r="S2" s="6"/>
    </row>
    <row r="3" spans="1:19" x14ac:dyDescent="0.25">
      <c r="I3" s="18" t="s">
        <v>149</v>
      </c>
      <c r="P3">
        <v>15</v>
      </c>
      <c r="Q3" s="18" t="s">
        <v>72</v>
      </c>
      <c r="R3" s="18" t="s">
        <v>72</v>
      </c>
    </row>
    <row r="4" spans="1:19" s="13" customFormat="1" x14ac:dyDescent="0.25">
      <c r="A4" s="13" t="s">
        <v>8</v>
      </c>
      <c r="B4" s="13" t="s">
        <v>9</v>
      </c>
      <c r="C4" s="13" t="s">
        <v>9</v>
      </c>
      <c r="D4" s="14" t="s">
        <v>7</v>
      </c>
      <c r="E4" s="16" t="s">
        <v>15</v>
      </c>
      <c r="F4" s="13" t="s">
        <v>0</v>
      </c>
      <c r="G4" s="13" t="s">
        <v>1</v>
      </c>
      <c r="H4" s="13" t="s">
        <v>2</v>
      </c>
      <c r="I4" s="21" t="s">
        <v>226</v>
      </c>
      <c r="J4" s="14" t="s">
        <v>11</v>
      </c>
      <c r="K4" s="14" t="s">
        <v>10</v>
      </c>
      <c r="L4" s="14" t="s">
        <v>4</v>
      </c>
      <c r="M4" s="14" t="s">
        <v>5</v>
      </c>
      <c r="N4" s="14" t="s">
        <v>6</v>
      </c>
      <c r="O4" s="14" t="s">
        <v>13</v>
      </c>
      <c r="P4" s="14" t="s">
        <v>14</v>
      </c>
      <c r="Q4" s="20" t="s">
        <v>73</v>
      </c>
      <c r="R4" s="20" t="s">
        <v>74</v>
      </c>
      <c r="S4" s="21" t="s">
        <v>75</v>
      </c>
    </row>
    <row r="5" spans="1:19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1"/>
      <c r="Q5" s="11"/>
      <c r="R5" s="11"/>
      <c r="S5" s="11"/>
    </row>
    <row r="6" spans="1:19" x14ac:dyDescent="0.25">
      <c r="A6">
        <v>3</v>
      </c>
      <c r="B6">
        <f>A6</f>
        <v>3</v>
      </c>
      <c r="C6">
        <f>A6</f>
        <v>3</v>
      </c>
      <c r="D6" s="3">
        <v>0.01</v>
      </c>
      <c r="E6" s="18" t="s">
        <v>252</v>
      </c>
      <c r="F6">
        <v>0.36</v>
      </c>
      <c r="G6">
        <v>0.15</v>
      </c>
      <c r="H6">
        <v>0.86</v>
      </c>
      <c r="J6">
        <v>20</v>
      </c>
      <c r="K6" s="13" t="str">
        <f>CONCATENATE(TEXT(F6,"0.00"), " (",TEXT(G6,"0.00")," - ",TEXT(H6,"0.00"),")")</f>
        <v>0.36 (0.15 - 0.86)</v>
      </c>
      <c r="L6">
        <f>(LN(H6)-LN(G6))/(2*NORMSINV(0.975))</f>
        <v>0.44549213886731259</v>
      </c>
      <c r="M6">
        <f t="shared" ref="M6:M9" si="0">1/(L6*L6)</f>
        <v>5.0387163426983665</v>
      </c>
      <c r="N6" s="8">
        <f t="shared" ref="N6:N22" si="1">M6/M$63*100</f>
        <v>0.73443913905967884</v>
      </c>
      <c r="O6" s="8">
        <f t="shared" ref="O6:O9" si="2">SQRT(N6)</f>
        <v>0.85699424680663916</v>
      </c>
      <c r="P6" s="9">
        <f t="shared" ref="P6:P22" si="3">O6*P$3/O$63</f>
        <v>2.6941941299043388</v>
      </c>
      <c r="Q6" t="str">
        <f t="shared" ref="Q6:Q50" si="4">CONCATENATE(TEXT(E6,"0.00"), ", Line")</f>
        <v>4 Krzyzanowski F, Line</v>
      </c>
      <c r="R6" t="str">
        <f t="shared" ref="R6:R50" si="5">CONCATENATE(TEXT(E6,"0.00"), ", RR")</f>
        <v>4 Krzyzanowski F, RR</v>
      </c>
    </row>
    <row r="7" spans="1:19" x14ac:dyDescent="0.25">
      <c r="A7">
        <v>14</v>
      </c>
      <c r="B7">
        <f t="shared" ref="B7:B61" si="6">A7</f>
        <v>14</v>
      </c>
      <c r="C7">
        <f t="shared" ref="C7:C49" si="7">A7</f>
        <v>14</v>
      </c>
      <c r="D7" s="3">
        <f>D$6</f>
        <v>0.01</v>
      </c>
      <c r="E7" s="18" t="s">
        <v>253</v>
      </c>
      <c r="F7">
        <v>1.39</v>
      </c>
      <c r="G7">
        <v>0.26</v>
      </c>
      <c r="H7">
        <v>7.4</v>
      </c>
      <c r="J7">
        <f>J$6</f>
        <v>20</v>
      </c>
      <c r="K7" s="13" t="str">
        <f>CONCATENATE(TEXT(F7,"0.00"), " (",TEXT(G7,"0.00")," - ",TEXT(H7,"0.00"),")")</f>
        <v>1.39 (0.26 - 7.40)</v>
      </c>
      <c r="L7">
        <f>(LN(H7)-LN(G7))/(2*NORMSINV(0.975))</f>
        <v>0.85423856626695649</v>
      </c>
      <c r="M7">
        <f t="shared" si="0"/>
        <v>1.3703820166066263</v>
      </c>
      <c r="N7" s="8">
        <f t="shared" si="1"/>
        <v>0.19974575268915609</v>
      </c>
      <c r="O7" s="8">
        <f t="shared" si="2"/>
        <v>0.44692924796790384</v>
      </c>
      <c r="P7" s="9">
        <f t="shared" si="3"/>
        <v>1.4050434537273708</v>
      </c>
      <c r="Q7" t="str">
        <f t="shared" si="4"/>
        <v>4 Krzyzanowski M, Line</v>
      </c>
      <c r="R7" t="str">
        <f t="shared" si="5"/>
        <v>4 Krzyzanowski M, RR</v>
      </c>
    </row>
    <row r="8" spans="1:19" x14ac:dyDescent="0.25">
      <c r="A8">
        <v>10</v>
      </c>
      <c r="B8">
        <f t="shared" si="6"/>
        <v>10</v>
      </c>
      <c r="C8">
        <f t="shared" si="7"/>
        <v>10</v>
      </c>
      <c r="D8" s="3">
        <f t="shared" ref="D8:D61" si="8">D$6</f>
        <v>0.01</v>
      </c>
      <c r="E8" s="18" t="s">
        <v>260</v>
      </c>
      <c r="F8">
        <v>1.1399999999999999</v>
      </c>
      <c r="G8">
        <v>0.74</v>
      </c>
      <c r="H8">
        <v>1.77</v>
      </c>
      <c r="J8">
        <f t="shared" ref="J8:J61" si="9">J$6</f>
        <v>20</v>
      </c>
      <c r="K8" s="13" t="str">
        <f>CONCATENATE(TEXT(F8,"0.00"), " (",TEXT(G8,"0.00")," - ",TEXT(H8,"0.00"),")")</f>
        <v>1.14 (0.74 - 1.77)</v>
      </c>
      <c r="L8">
        <f>(LN(H8)-LN(G8))/(2*NORMSINV(0.975))</f>
        <v>0.2224746592918421</v>
      </c>
      <c r="M8">
        <f t="shared" si="0"/>
        <v>20.204071618545779</v>
      </c>
      <c r="N8" s="8">
        <f t="shared" si="1"/>
        <v>2.9449288183343847</v>
      </c>
      <c r="O8" s="8">
        <f t="shared" si="2"/>
        <v>1.716079490680541</v>
      </c>
      <c r="P8" s="9">
        <f t="shared" si="3"/>
        <v>5.3949618768956737</v>
      </c>
      <c r="Q8" t="str">
        <f t="shared" si="4"/>
        <v>11 De Marco M+F, Line</v>
      </c>
      <c r="R8" t="str">
        <f t="shared" si="5"/>
        <v>11 De Marco M+F, RR</v>
      </c>
    </row>
    <row r="9" spans="1:19" x14ac:dyDescent="0.25">
      <c r="A9">
        <v>5</v>
      </c>
      <c r="B9">
        <f t="shared" si="6"/>
        <v>5</v>
      </c>
      <c r="C9">
        <f t="shared" si="7"/>
        <v>5</v>
      </c>
      <c r="D9" s="3">
        <f t="shared" si="8"/>
        <v>0.01</v>
      </c>
      <c r="E9" s="18" t="s">
        <v>241</v>
      </c>
      <c r="F9">
        <v>0.88</v>
      </c>
      <c r="G9">
        <v>0.56999999999999995</v>
      </c>
      <c r="H9">
        <v>1.36</v>
      </c>
      <c r="I9" s="18"/>
      <c r="J9">
        <f t="shared" si="9"/>
        <v>20</v>
      </c>
      <c r="K9" s="13" t="str">
        <f>CONCATENATE(TEXT(F9,"0.00"), " (",TEXT(G9,"0.00")," - ",TEXT(H9,"0.00"),")")</f>
        <v>0.88 (0.57 - 1.36)</v>
      </c>
      <c r="L9">
        <f>(LN(H9)-LN(G9))/(2*NORMSINV(0.975))</f>
        <v>0.2218417340218557</v>
      </c>
      <c r="M9">
        <f t="shared" si="0"/>
        <v>20.319522477776363</v>
      </c>
      <c r="N9" s="8">
        <f t="shared" si="1"/>
        <v>2.9617568403721566</v>
      </c>
      <c r="O9" s="8">
        <f t="shared" si="2"/>
        <v>1.7209755490337906</v>
      </c>
      <c r="P9" s="9">
        <f t="shared" si="3"/>
        <v>5.4103539658439335</v>
      </c>
      <c r="Q9" t="str">
        <f t="shared" si="4"/>
        <v>12 Celli M+F, Line</v>
      </c>
      <c r="R9" t="str">
        <f t="shared" si="5"/>
        <v>12 Celli M+F, RR</v>
      </c>
    </row>
    <row r="10" spans="1:19" x14ac:dyDescent="0.25">
      <c r="A10">
        <v>6</v>
      </c>
      <c r="B10">
        <f t="shared" si="6"/>
        <v>6</v>
      </c>
      <c r="C10">
        <f t="shared" si="7"/>
        <v>6</v>
      </c>
      <c r="D10" s="3">
        <f t="shared" si="8"/>
        <v>0.01</v>
      </c>
      <c r="E10" s="18" t="s">
        <v>246</v>
      </c>
      <c r="F10">
        <v>0.95</v>
      </c>
      <c r="G10">
        <v>0.79</v>
      </c>
      <c r="H10">
        <v>1.1599999999999999</v>
      </c>
      <c r="J10">
        <f t="shared" si="9"/>
        <v>20</v>
      </c>
      <c r="K10" s="13" t="str">
        <f>CONCATENATE(TEXT(F10,"0.00"), " (",TEXT(G10,"0.00")," - ",TEXT(H10,"0.00"),")")</f>
        <v>0.95 (0.79 - 1.16)</v>
      </c>
      <c r="L10">
        <f t="shared" ref="L10:L20" si="10">(LN(H10)-LN(G10))/(2*NORMSINV(0.975))</f>
        <v>9.7997295274150173E-2</v>
      </c>
      <c r="M10">
        <f t="shared" ref="M10:M20" si="11">1/(L10*L10)</f>
        <v>104.12902965139213</v>
      </c>
      <c r="N10" s="8">
        <f t="shared" si="1"/>
        <v>15.177761494574041</v>
      </c>
      <c r="O10" s="8">
        <f t="shared" ref="O10:O20" si="12">SQRT(N10)</f>
        <v>3.8958646658442899</v>
      </c>
      <c r="P10" s="9">
        <f t="shared" si="3"/>
        <v>12.247708491312242</v>
      </c>
      <c r="Q10" t="str">
        <f t="shared" si="4"/>
        <v>15 Xu M+F, Line</v>
      </c>
      <c r="R10" t="str">
        <f t="shared" si="5"/>
        <v>15 Xu M+F, RR</v>
      </c>
    </row>
    <row r="11" spans="1:19" ht="12.75" customHeight="1" x14ac:dyDescent="0.25">
      <c r="A11" s="18">
        <v>13</v>
      </c>
      <c r="B11">
        <f t="shared" si="6"/>
        <v>13</v>
      </c>
      <c r="C11">
        <f t="shared" si="7"/>
        <v>13</v>
      </c>
      <c r="D11" s="3">
        <f t="shared" si="8"/>
        <v>0.01</v>
      </c>
      <c r="E11" s="18" t="s">
        <v>248</v>
      </c>
      <c r="F11">
        <v>1.34</v>
      </c>
      <c r="G11">
        <v>1.08</v>
      </c>
      <c r="H11">
        <v>1.65</v>
      </c>
      <c r="J11">
        <f t="shared" si="9"/>
        <v>20</v>
      </c>
      <c r="K11" s="13" t="str">
        <f t="shared" ref="K11:K50" si="13">CONCATENATE(TEXT(F11,"0.00"), " (",TEXT(G11,"0.00")," - ",TEXT(H11,"0.00"),")")</f>
        <v>1.34 (1.08 - 1.65)</v>
      </c>
      <c r="L11">
        <f t="shared" si="10"/>
        <v>0.10811786597084272</v>
      </c>
      <c r="M11">
        <f t="shared" si="11"/>
        <v>85.547056309048855</v>
      </c>
      <c r="N11" s="8">
        <f t="shared" si="1"/>
        <v>12.469268383355958</v>
      </c>
      <c r="O11" s="8">
        <f t="shared" si="12"/>
        <v>3.5311851244810089</v>
      </c>
      <c r="P11" s="9">
        <f t="shared" si="3"/>
        <v>11.10123932503925</v>
      </c>
      <c r="Q11" t="str">
        <f t="shared" si="4"/>
        <v>17 Zhou M+F, Line</v>
      </c>
      <c r="R11" t="str">
        <f t="shared" si="5"/>
        <v>17 Zhou M+F, RR</v>
      </c>
    </row>
    <row r="12" spans="1:19" x14ac:dyDescent="0.25">
      <c r="A12" s="18">
        <v>18</v>
      </c>
      <c r="B12">
        <f t="shared" si="6"/>
        <v>18</v>
      </c>
      <c r="C12">
        <f t="shared" si="7"/>
        <v>18</v>
      </c>
      <c r="D12" s="3">
        <f t="shared" si="8"/>
        <v>0.01</v>
      </c>
      <c r="E12" s="18" t="s">
        <v>267</v>
      </c>
      <c r="F12">
        <v>2.2000000000000002</v>
      </c>
      <c r="G12">
        <v>1.39</v>
      </c>
      <c r="H12">
        <v>3.49</v>
      </c>
      <c r="J12">
        <f t="shared" si="9"/>
        <v>20</v>
      </c>
      <c r="K12" s="13" t="str">
        <f t="shared" si="13"/>
        <v>2.20 (1.39 - 3.49)</v>
      </c>
      <c r="L12">
        <f t="shared" si="10"/>
        <v>0.23485074122108754</v>
      </c>
      <c r="M12">
        <f t="shared" si="11"/>
        <v>18.130765029036109</v>
      </c>
      <c r="N12" s="8">
        <f t="shared" si="1"/>
        <v>2.6427253595481361</v>
      </c>
      <c r="O12" s="8">
        <f t="shared" si="12"/>
        <v>1.6256461360173486</v>
      </c>
      <c r="P12" s="9">
        <f t="shared" si="3"/>
        <v>5.1106600695159772</v>
      </c>
      <c r="Q12" t="str">
        <f t="shared" si="4"/>
        <v>18 Wu F, Line</v>
      </c>
      <c r="R12" t="str">
        <f t="shared" si="5"/>
        <v>18 Wu F, RR</v>
      </c>
    </row>
    <row r="13" spans="1:19" x14ac:dyDescent="0.25">
      <c r="A13" s="18">
        <v>9</v>
      </c>
      <c r="B13">
        <f t="shared" si="6"/>
        <v>9</v>
      </c>
      <c r="C13">
        <f t="shared" si="7"/>
        <v>9</v>
      </c>
      <c r="D13" s="3">
        <f t="shared" si="8"/>
        <v>0.01</v>
      </c>
      <c r="E13" s="18" t="s">
        <v>256</v>
      </c>
      <c r="F13">
        <v>1.1100000000000001</v>
      </c>
      <c r="G13">
        <v>0.95</v>
      </c>
      <c r="H13">
        <v>1.3</v>
      </c>
      <c r="J13">
        <f t="shared" si="9"/>
        <v>20</v>
      </c>
      <c r="K13" s="13" t="str">
        <f t="shared" si="13"/>
        <v>1.11 (0.95 - 1.30)</v>
      </c>
      <c r="L13">
        <f t="shared" si="10"/>
        <v>8.0016153696989473E-2</v>
      </c>
      <c r="M13">
        <f t="shared" si="11"/>
        <v>156.18691872794818</v>
      </c>
      <c r="N13" s="8">
        <f t="shared" si="1"/>
        <v>22.765676478130171</v>
      </c>
      <c r="O13" s="8">
        <f t="shared" si="12"/>
        <v>4.7713390655171608</v>
      </c>
      <c r="P13" s="9">
        <f t="shared" si="3"/>
        <v>14.999999999999998</v>
      </c>
      <c r="Q13" t="str">
        <f t="shared" si="4"/>
        <v>19 Jordan M+F, Line</v>
      </c>
      <c r="R13" t="str">
        <f t="shared" si="5"/>
        <v>19 Jordan M+F, RR</v>
      </c>
    </row>
    <row r="14" spans="1:19" x14ac:dyDescent="0.25">
      <c r="A14" s="18">
        <v>15</v>
      </c>
      <c r="B14">
        <f t="shared" si="6"/>
        <v>15</v>
      </c>
      <c r="C14">
        <f t="shared" si="7"/>
        <v>15</v>
      </c>
      <c r="D14" s="3">
        <f t="shared" si="8"/>
        <v>0.01</v>
      </c>
      <c r="E14" s="18" t="s">
        <v>249</v>
      </c>
      <c r="F14">
        <v>1.82</v>
      </c>
      <c r="G14">
        <v>1.3</v>
      </c>
      <c r="H14">
        <v>2.54</v>
      </c>
      <c r="J14">
        <f t="shared" si="9"/>
        <v>20</v>
      </c>
      <c r="K14" s="13" t="str">
        <f t="shared" si="13"/>
        <v>1.82 (1.30 - 2.54)</v>
      </c>
      <c r="L14">
        <f t="shared" si="10"/>
        <v>0.17087043992804202</v>
      </c>
      <c r="M14">
        <f t="shared" si="11"/>
        <v>34.250437617458189</v>
      </c>
      <c r="N14" s="8">
        <f t="shared" si="1"/>
        <v>4.9923155433497044</v>
      </c>
      <c r="O14" s="8">
        <f t="shared" si="12"/>
        <v>2.2343490200391041</v>
      </c>
      <c r="P14" s="9">
        <f t="shared" si="3"/>
        <v>7.0242828774848087</v>
      </c>
      <c r="Q14" t="str">
        <f t="shared" si="4"/>
        <v>21 Chen M+F, Line</v>
      </c>
      <c r="R14" t="str">
        <f t="shared" si="5"/>
        <v>21 Chen M+F, RR</v>
      </c>
    </row>
    <row r="15" spans="1:19" x14ac:dyDescent="0.25">
      <c r="A15" s="18">
        <v>7</v>
      </c>
      <c r="B15">
        <f t="shared" si="6"/>
        <v>7</v>
      </c>
      <c r="C15">
        <f t="shared" si="7"/>
        <v>7</v>
      </c>
      <c r="D15" s="3">
        <f t="shared" si="8"/>
        <v>0.01</v>
      </c>
      <c r="E15" s="18" t="s">
        <v>258</v>
      </c>
      <c r="F15">
        <v>1</v>
      </c>
      <c r="G15">
        <v>0.81</v>
      </c>
      <c r="H15">
        <v>1.24</v>
      </c>
      <c r="J15">
        <f t="shared" si="9"/>
        <v>20</v>
      </c>
      <c r="K15" s="13" t="str">
        <f t="shared" si="13"/>
        <v>1.00 (0.81 - 1.24)</v>
      </c>
      <c r="L15">
        <f t="shared" si="10"/>
        <v>0.10863271322624035</v>
      </c>
      <c r="M15">
        <f t="shared" si="11"/>
        <v>84.738104808009652</v>
      </c>
      <c r="N15" s="8">
        <f t="shared" si="1"/>
        <v>12.351356279646208</v>
      </c>
      <c r="O15" s="8">
        <f t="shared" si="12"/>
        <v>3.5144496410741479</v>
      </c>
      <c r="P15" s="9">
        <f t="shared" si="3"/>
        <v>11.048626788462853</v>
      </c>
      <c r="Q15" t="str">
        <f t="shared" si="4"/>
        <v>25 Eze M+F, Line</v>
      </c>
      <c r="R15" t="str">
        <f t="shared" si="5"/>
        <v>25 Eze M+F, RR</v>
      </c>
    </row>
    <row r="16" spans="1:19" ht="12.75" customHeight="1" x14ac:dyDescent="0.25">
      <c r="A16" s="60">
        <v>4</v>
      </c>
      <c r="B16" s="60">
        <f t="shared" si="6"/>
        <v>4</v>
      </c>
      <c r="C16" s="60">
        <f t="shared" si="7"/>
        <v>4</v>
      </c>
      <c r="D16" s="3">
        <f t="shared" si="8"/>
        <v>0.01</v>
      </c>
      <c r="E16" s="61" t="s">
        <v>251</v>
      </c>
      <c r="F16" s="60">
        <v>0.85</v>
      </c>
      <c r="G16" s="60">
        <v>0.6</v>
      </c>
      <c r="H16" s="60">
        <v>1.21</v>
      </c>
      <c r="I16" s="60"/>
      <c r="J16">
        <f t="shared" si="9"/>
        <v>20</v>
      </c>
      <c r="K16" s="13" t="str">
        <f t="shared" si="13"/>
        <v>0.85 (0.60 - 1.21)</v>
      </c>
      <c r="L16">
        <f t="shared" si="10"/>
        <v>0.17894359001174437</v>
      </c>
      <c r="M16">
        <f t="shared" si="11"/>
        <v>31.229692495943539</v>
      </c>
      <c r="N16" s="8">
        <f t="shared" si="1"/>
        <v>4.5520142254200167</v>
      </c>
      <c r="O16" s="8">
        <f t="shared" si="12"/>
        <v>2.1335449902497996</v>
      </c>
      <c r="P16" s="9">
        <f t="shared" si="3"/>
        <v>6.7073780367101614</v>
      </c>
      <c r="Q16" t="str">
        <f t="shared" si="4"/>
        <v>27 Kim M+F, Line</v>
      </c>
      <c r="R16" t="str">
        <f t="shared" si="5"/>
        <v>27 Kim M+F, RR</v>
      </c>
    </row>
    <row r="17" spans="1:18" x14ac:dyDescent="0.25">
      <c r="A17" s="4">
        <v>8</v>
      </c>
      <c r="B17" s="60">
        <f t="shared" si="6"/>
        <v>8</v>
      </c>
      <c r="C17" s="60">
        <f t="shared" si="7"/>
        <v>8</v>
      </c>
      <c r="D17" s="3">
        <f t="shared" si="8"/>
        <v>0.01</v>
      </c>
      <c r="E17" s="61" t="s">
        <v>254</v>
      </c>
      <c r="F17" s="60">
        <v>1.04</v>
      </c>
      <c r="G17" s="60">
        <v>0.34</v>
      </c>
      <c r="H17" s="60">
        <v>3.2</v>
      </c>
      <c r="I17" s="60"/>
      <c r="J17">
        <f t="shared" si="9"/>
        <v>20</v>
      </c>
      <c r="K17" s="13" t="str">
        <f t="shared" si="13"/>
        <v>1.04 (0.34 - 3.20)</v>
      </c>
      <c r="L17">
        <f t="shared" si="10"/>
        <v>0.57193920114397745</v>
      </c>
      <c r="M17">
        <f t="shared" si="11"/>
        <v>3.0570340154507889</v>
      </c>
      <c r="N17" s="8">
        <f t="shared" si="1"/>
        <v>0.44559075718508562</v>
      </c>
      <c r="O17" s="8">
        <f t="shared" si="12"/>
        <v>0.66752584757826838</v>
      </c>
      <c r="P17" s="9">
        <f t="shared" si="3"/>
        <v>2.098548767166422</v>
      </c>
      <c r="Q17" t="str">
        <f t="shared" si="4"/>
        <v>5 Lee F, Line</v>
      </c>
      <c r="R17" t="str">
        <f t="shared" si="5"/>
        <v>5 Lee F, RR</v>
      </c>
    </row>
    <row r="18" spans="1:18" x14ac:dyDescent="0.25">
      <c r="A18" s="4">
        <v>11</v>
      </c>
      <c r="B18">
        <f t="shared" si="6"/>
        <v>11</v>
      </c>
      <c r="C18">
        <f t="shared" si="7"/>
        <v>11</v>
      </c>
      <c r="D18" s="3">
        <f t="shared" si="8"/>
        <v>0.01</v>
      </c>
      <c r="E18" s="18" t="s">
        <v>255</v>
      </c>
      <c r="F18">
        <v>1.18</v>
      </c>
      <c r="G18">
        <v>0.19</v>
      </c>
      <c r="H18">
        <v>7.42</v>
      </c>
      <c r="J18">
        <f t="shared" si="9"/>
        <v>20</v>
      </c>
      <c r="K18" s="13" t="str">
        <f t="shared" si="13"/>
        <v>1.18 (0.19 - 7.42)</v>
      </c>
      <c r="L18">
        <f t="shared" si="10"/>
        <v>0.93494326755728308</v>
      </c>
      <c r="M18">
        <f t="shared" si="11"/>
        <v>1.144009109627864</v>
      </c>
      <c r="N18" s="8">
        <f t="shared" si="1"/>
        <v>0.16674982444071579</v>
      </c>
      <c r="O18" s="8">
        <f t="shared" si="12"/>
        <v>0.40835012482025251</v>
      </c>
      <c r="P18" s="9">
        <f t="shared" si="3"/>
        <v>1.2837595040292693</v>
      </c>
      <c r="Q18" t="str">
        <f t="shared" si="4"/>
        <v>5 Lee M, Line</v>
      </c>
      <c r="R18" t="str">
        <f t="shared" si="5"/>
        <v>5 Lee M, RR</v>
      </c>
    </row>
    <row r="19" spans="1:18" x14ac:dyDescent="0.25">
      <c r="A19" s="4">
        <v>12</v>
      </c>
      <c r="B19">
        <f t="shared" si="6"/>
        <v>12</v>
      </c>
      <c r="C19">
        <f t="shared" si="7"/>
        <v>12</v>
      </c>
      <c r="D19" s="3">
        <f t="shared" si="8"/>
        <v>0.01</v>
      </c>
      <c r="E19" s="18" t="s">
        <v>270</v>
      </c>
      <c r="F19">
        <v>1.24</v>
      </c>
      <c r="G19">
        <v>1.01</v>
      </c>
      <c r="H19">
        <v>1.51</v>
      </c>
      <c r="J19">
        <f t="shared" si="9"/>
        <v>20</v>
      </c>
      <c r="K19" s="13" t="str">
        <f t="shared" si="13"/>
        <v>1.24 (1.01 - 1.51)</v>
      </c>
      <c r="L19">
        <f t="shared" si="10"/>
        <v>0.10259354843911582</v>
      </c>
      <c r="M19">
        <f t="shared" si="11"/>
        <v>95.007939126919396</v>
      </c>
      <c r="N19" s="8">
        <f t="shared" si="1"/>
        <v>13.848278861207202</v>
      </c>
      <c r="O19" s="8">
        <f t="shared" si="12"/>
        <v>3.7213275670393759</v>
      </c>
      <c r="P19" s="9">
        <f t="shared" si="3"/>
        <v>11.699003726020123</v>
      </c>
      <c r="Q19" t="str">
        <f t="shared" si="4"/>
        <v>16 Yin M+F, Line</v>
      </c>
      <c r="R19" t="str">
        <f t="shared" si="5"/>
        <v>16 Yin M+F, RR</v>
      </c>
    </row>
    <row r="20" spans="1:18" x14ac:dyDescent="0.25">
      <c r="A20" s="4">
        <v>17</v>
      </c>
      <c r="B20">
        <f t="shared" si="6"/>
        <v>17</v>
      </c>
      <c r="C20">
        <f t="shared" si="7"/>
        <v>17</v>
      </c>
      <c r="D20" s="3">
        <f t="shared" si="8"/>
        <v>0.01</v>
      </c>
      <c r="E20" s="18" t="s">
        <v>271</v>
      </c>
      <c r="F20">
        <v>2.15</v>
      </c>
      <c r="G20">
        <v>0.86</v>
      </c>
      <c r="H20">
        <v>5.39</v>
      </c>
      <c r="J20">
        <f t="shared" si="9"/>
        <v>20</v>
      </c>
      <c r="K20" s="13" t="str">
        <f t="shared" si="13"/>
        <v>2.15 (0.86 - 5.39)</v>
      </c>
      <c r="L20">
        <f t="shared" si="10"/>
        <v>0.4682147960709076</v>
      </c>
      <c r="M20">
        <f t="shared" si="11"/>
        <v>4.5615215667498026</v>
      </c>
      <c r="N20" s="8">
        <f t="shared" si="1"/>
        <v>0.66488362202421236</v>
      </c>
      <c r="O20" s="8">
        <f t="shared" si="12"/>
        <v>0.81540396247762514</v>
      </c>
      <c r="P20" s="9">
        <f t="shared" si="3"/>
        <v>2.5634437773578487</v>
      </c>
      <c r="Q20" t="str">
        <f t="shared" si="4"/>
        <v>22 He M, Line</v>
      </c>
      <c r="R20" t="str">
        <f t="shared" si="5"/>
        <v>22 He M, RR</v>
      </c>
    </row>
    <row r="21" spans="1:18" x14ac:dyDescent="0.25">
      <c r="A21" s="4">
        <v>19</v>
      </c>
      <c r="B21">
        <f t="shared" si="6"/>
        <v>19</v>
      </c>
      <c r="C21">
        <f t="shared" si="7"/>
        <v>19</v>
      </c>
      <c r="D21" s="3">
        <f t="shared" si="8"/>
        <v>0.01</v>
      </c>
      <c r="E21" s="18" t="s">
        <v>272</v>
      </c>
      <c r="F21">
        <v>3.31</v>
      </c>
      <c r="G21">
        <v>0.69</v>
      </c>
      <c r="H21">
        <v>15.82</v>
      </c>
      <c r="J21">
        <f t="shared" si="9"/>
        <v>20</v>
      </c>
      <c r="K21" s="13" t="str">
        <f t="shared" si="13"/>
        <v>3.31 (0.69 - 15.82)</v>
      </c>
      <c r="L21">
        <f t="shared" ref="L21:L22" si="14">(LN(H21)-LN(G21))/(2*NORMSINV(0.975))</f>
        <v>0.79908066383816956</v>
      </c>
      <c r="M21">
        <f t="shared" ref="M21:M22" si="15">1/(L21*L21)</f>
        <v>1.5660973566564218</v>
      </c>
      <c r="N21" s="8">
        <f t="shared" si="1"/>
        <v>0.22827305926302982</v>
      </c>
      <c r="O21" s="8">
        <f t="shared" ref="O21:O22" si="16">SQRT(N21)</f>
        <v>0.47777929974312389</v>
      </c>
      <c r="P21" s="9">
        <f t="shared" si="3"/>
        <v>1.5020289687524162</v>
      </c>
      <c r="Q21" t="str">
        <f t="shared" si="4"/>
        <v>22 He F, Line</v>
      </c>
      <c r="R21" t="str">
        <f t="shared" si="5"/>
        <v>22 He F, RR</v>
      </c>
    </row>
    <row r="22" spans="1:18" x14ac:dyDescent="0.25">
      <c r="A22" s="4">
        <v>16</v>
      </c>
      <c r="B22">
        <f t="shared" si="6"/>
        <v>16</v>
      </c>
      <c r="C22">
        <f t="shared" si="7"/>
        <v>16</v>
      </c>
      <c r="D22" s="3">
        <f t="shared" si="8"/>
        <v>0.01</v>
      </c>
      <c r="E22" s="18" t="s">
        <v>259</v>
      </c>
      <c r="F22">
        <v>1.87</v>
      </c>
      <c r="G22">
        <v>1.2</v>
      </c>
      <c r="H22">
        <v>2.91</v>
      </c>
      <c r="J22">
        <f t="shared" si="9"/>
        <v>20</v>
      </c>
      <c r="K22" s="13" t="str">
        <f t="shared" si="13"/>
        <v>1.87 (1.20 - 2.91)</v>
      </c>
      <c r="L22">
        <f t="shared" si="14"/>
        <v>0.22598158215578781</v>
      </c>
      <c r="M22">
        <f t="shared" si="15"/>
        <v>19.581858596957549</v>
      </c>
      <c r="N22" s="8">
        <f t="shared" si="1"/>
        <v>2.8542355614001678</v>
      </c>
      <c r="O22" s="8">
        <f t="shared" si="16"/>
        <v>1.6894483008959369</v>
      </c>
      <c r="P22" s="9">
        <f t="shared" si="3"/>
        <v>5.3112395001616362</v>
      </c>
      <c r="Q22" t="str">
        <f t="shared" si="4"/>
        <v>26 Hagstad M+F, Line</v>
      </c>
      <c r="R22" t="str">
        <f t="shared" si="5"/>
        <v>26 Hagstad M+F, RR</v>
      </c>
    </row>
    <row r="23" spans="1:18" x14ac:dyDescent="0.25">
      <c r="A23" s="4"/>
      <c r="B23">
        <f t="shared" si="6"/>
        <v>0</v>
      </c>
      <c r="C23">
        <f t="shared" si="7"/>
        <v>0</v>
      </c>
      <c r="D23" s="3">
        <f t="shared" si="8"/>
        <v>0.01</v>
      </c>
      <c r="E23" s="18"/>
      <c r="J23">
        <f t="shared" si="9"/>
        <v>20</v>
      </c>
      <c r="K23" s="13" t="str">
        <f t="shared" si="13"/>
        <v>0.00 (0.00 - 0.00)</v>
      </c>
      <c r="N23" s="8"/>
      <c r="O23" s="8"/>
      <c r="P23" s="9"/>
      <c r="Q23" t="str">
        <f t="shared" si="4"/>
        <v>0.00, Line</v>
      </c>
      <c r="R23" t="str">
        <f t="shared" si="5"/>
        <v>0.00, RR</v>
      </c>
    </row>
    <row r="24" spans="1:18" x14ac:dyDescent="0.25">
      <c r="A24" s="4"/>
      <c r="B24">
        <f t="shared" si="6"/>
        <v>0</v>
      </c>
      <c r="C24">
        <f t="shared" si="7"/>
        <v>0</v>
      </c>
      <c r="D24" s="3">
        <f t="shared" si="8"/>
        <v>0.01</v>
      </c>
      <c r="E24" s="18"/>
      <c r="J24">
        <f t="shared" si="9"/>
        <v>20</v>
      </c>
      <c r="K24" s="13" t="str">
        <f t="shared" si="13"/>
        <v>0.00 (0.00 - 0.00)</v>
      </c>
      <c r="N24" s="8"/>
      <c r="O24" s="8"/>
      <c r="P24" s="9"/>
      <c r="Q24" t="str">
        <f t="shared" si="4"/>
        <v>0.00, Line</v>
      </c>
      <c r="R24" t="str">
        <f t="shared" si="5"/>
        <v>0.00, RR</v>
      </c>
    </row>
    <row r="25" spans="1:18" x14ac:dyDescent="0.25">
      <c r="A25" s="4"/>
      <c r="B25">
        <f t="shared" si="6"/>
        <v>0</v>
      </c>
      <c r="C25">
        <f t="shared" si="7"/>
        <v>0</v>
      </c>
      <c r="D25" s="3">
        <f t="shared" si="8"/>
        <v>0.01</v>
      </c>
      <c r="E25" s="18"/>
      <c r="J25">
        <f t="shared" si="9"/>
        <v>20</v>
      </c>
      <c r="K25" s="13" t="str">
        <f t="shared" si="13"/>
        <v>0.00 (0.00 - 0.00)</v>
      </c>
      <c r="N25" s="8"/>
      <c r="O25" s="8"/>
      <c r="P25" s="9"/>
      <c r="Q25" t="str">
        <f t="shared" si="4"/>
        <v>0.00, Line</v>
      </c>
      <c r="R25" t="str">
        <f t="shared" si="5"/>
        <v>0.00, RR</v>
      </c>
    </row>
    <row r="26" spans="1:18" x14ac:dyDescent="0.25">
      <c r="A26" s="60"/>
      <c r="B26" s="60">
        <f t="shared" si="6"/>
        <v>0</v>
      </c>
      <c r="C26" s="60">
        <f t="shared" si="7"/>
        <v>0</v>
      </c>
      <c r="D26" s="3">
        <f t="shared" si="8"/>
        <v>0.01</v>
      </c>
      <c r="E26" s="61"/>
      <c r="F26" s="60"/>
      <c r="G26" s="60"/>
      <c r="H26" s="60"/>
      <c r="I26" s="60"/>
      <c r="J26">
        <f t="shared" si="9"/>
        <v>20</v>
      </c>
      <c r="K26" s="13" t="str">
        <f t="shared" si="13"/>
        <v>0.00 (0.00 - 0.00)</v>
      </c>
      <c r="N26" s="8"/>
      <c r="O26" s="8"/>
      <c r="P26" s="9"/>
      <c r="Q26" t="str">
        <f t="shared" si="4"/>
        <v>0.00, Line</v>
      </c>
      <c r="R26" t="str">
        <f t="shared" si="5"/>
        <v>0.00, RR</v>
      </c>
    </row>
    <row r="27" spans="1:18" x14ac:dyDescent="0.25">
      <c r="A27" s="4"/>
      <c r="B27" s="60">
        <f t="shared" si="6"/>
        <v>0</v>
      </c>
      <c r="C27" s="60">
        <f t="shared" si="7"/>
        <v>0</v>
      </c>
      <c r="D27" s="3">
        <f t="shared" si="8"/>
        <v>0.01</v>
      </c>
      <c r="E27" s="61"/>
      <c r="F27" s="60"/>
      <c r="G27" s="60"/>
      <c r="H27" s="60"/>
      <c r="I27" s="60"/>
      <c r="J27">
        <f t="shared" si="9"/>
        <v>20</v>
      </c>
      <c r="K27" s="13" t="str">
        <f t="shared" si="13"/>
        <v>0.00 (0.00 - 0.00)</v>
      </c>
      <c r="N27" s="8"/>
      <c r="O27" s="8"/>
      <c r="P27" s="9"/>
      <c r="Q27" t="str">
        <f t="shared" si="4"/>
        <v>0.00, Line</v>
      </c>
      <c r="R27" t="str">
        <f t="shared" si="5"/>
        <v>0.00, RR</v>
      </c>
    </row>
    <row r="28" spans="1:18" x14ac:dyDescent="0.25">
      <c r="A28" s="4"/>
      <c r="B28">
        <f t="shared" si="6"/>
        <v>0</v>
      </c>
      <c r="C28">
        <f t="shared" si="7"/>
        <v>0</v>
      </c>
      <c r="D28" s="3">
        <f t="shared" si="8"/>
        <v>0.01</v>
      </c>
      <c r="E28" s="18"/>
      <c r="J28">
        <f t="shared" si="9"/>
        <v>20</v>
      </c>
      <c r="K28" s="13" t="str">
        <f t="shared" si="13"/>
        <v>0.00 (0.00 - 0.00)</v>
      </c>
      <c r="N28" s="8"/>
      <c r="O28" s="8"/>
      <c r="P28" s="9"/>
      <c r="Q28" t="str">
        <f t="shared" si="4"/>
        <v>0.00, Line</v>
      </c>
      <c r="R28" t="str">
        <f t="shared" si="5"/>
        <v>0.00, RR</v>
      </c>
    </row>
    <row r="29" spans="1:18" x14ac:dyDescent="0.25">
      <c r="A29" s="4"/>
      <c r="B29">
        <f t="shared" si="6"/>
        <v>0</v>
      </c>
      <c r="C29">
        <f t="shared" si="7"/>
        <v>0</v>
      </c>
      <c r="D29" s="3">
        <f t="shared" si="8"/>
        <v>0.01</v>
      </c>
      <c r="E29" s="18"/>
      <c r="J29">
        <f t="shared" si="9"/>
        <v>20</v>
      </c>
      <c r="K29" s="13" t="str">
        <f t="shared" si="13"/>
        <v>0.00 (0.00 - 0.00)</v>
      </c>
      <c r="N29" s="8"/>
      <c r="O29" s="8"/>
      <c r="P29" s="9"/>
      <c r="Q29" t="str">
        <f t="shared" si="4"/>
        <v>0.00, Line</v>
      </c>
      <c r="R29" t="str">
        <f t="shared" si="5"/>
        <v>0.00, RR</v>
      </c>
    </row>
    <row r="30" spans="1:18" x14ac:dyDescent="0.25">
      <c r="A30" s="4"/>
      <c r="B30">
        <f t="shared" si="6"/>
        <v>0</v>
      </c>
      <c r="C30">
        <f t="shared" si="7"/>
        <v>0</v>
      </c>
      <c r="D30" s="3">
        <f t="shared" si="8"/>
        <v>0.01</v>
      </c>
      <c r="E30" s="18"/>
      <c r="J30">
        <f t="shared" si="9"/>
        <v>20</v>
      </c>
      <c r="K30" s="13" t="str">
        <f t="shared" si="13"/>
        <v>0.00 (0.00 - 0.00)</v>
      </c>
      <c r="N30" s="8"/>
      <c r="O30" s="8"/>
      <c r="P30" s="9"/>
      <c r="Q30" t="str">
        <f t="shared" si="4"/>
        <v>0.00, Line</v>
      </c>
      <c r="R30" t="str">
        <f t="shared" si="5"/>
        <v>0.00, RR</v>
      </c>
    </row>
    <row r="31" spans="1:18" x14ac:dyDescent="0.25">
      <c r="A31" s="4"/>
      <c r="B31">
        <f t="shared" si="6"/>
        <v>0</v>
      </c>
      <c r="C31">
        <f t="shared" si="7"/>
        <v>0</v>
      </c>
      <c r="D31" s="3">
        <f t="shared" si="8"/>
        <v>0.01</v>
      </c>
      <c r="E31" s="18"/>
      <c r="J31">
        <f t="shared" si="9"/>
        <v>20</v>
      </c>
      <c r="K31" s="13" t="str">
        <f t="shared" si="13"/>
        <v>0.00 (0.00 - 0.00)</v>
      </c>
      <c r="N31" s="8"/>
      <c r="O31" s="8"/>
      <c r="P31" s="9"/>
      <c r="Q31" t="str">
        <f t="shared" si="4"/>
        <v>0.00, Line</v>
      </c>
      <c r="R31" t="str">
        <f t="shared" si="5"/>
        <v>0.00, RR</v>
      </c>
    </row>
    <row r="32" spans="1:18" x14ac:dyDescent="0.25">
      <c r="A32" s="4"/>
      <c r="B32">
        <f t="shared" si="6"/>
        <v>0</v>
      </c>
      <c r="C32">
        <f t="shared" si="7"/>
        <v>0</v>
      </c>
      <c r="D32" s="3">
        <f t="shared" si="8"/>
        <v>0.01</v>
      </c>
      <c r="E32" s="18"/>
      <c r="J32">
        <f t="shared" si="9"/>
        <v>20</v>
      </c>
      <c r="K32" s="13" t="str">
        <f t="shared" si="13"/>
        <v>0.00 (0.00 - 0.00)</v>
      </c>
      <c r="N32" s="8"/>
      <c r="O32" s="8"/>
      <c r="P32" s="9"/>
      <c r="Q32" t="str">
        <f t="shared" si="4"/>
        <v>0.00, Line</v>
      </c>
      <c r="R32" t="str">
        <f t="shared" si="5"/>
        <v>0.00, RR</v>
      </c>
    </row>
    <row r="33" spans="1:18" x14ac:dyDescent="0.25">
      <c r="A33" s="4"/>
      <c r="B33">
        <f t="shared" si="6"/>
        <v>0</v>
      </c>
      <c r="C33">
        <f t="shared" si="7"/>
        <v>0</v>
      </c>
      <c r="D33" s="3">
        <f t="shared" si="8"/>
        <v>0.01</v>
      </c>
      <c r="E33" s="18"/>
      <c r="J33">
        <f t="shared" si="9"/>
        <v>20</v>
      </c>
      <c r="K33" s="13" t="str">
        <f t="shared" si="13"/>
        <v>0.00 (0.00 - 0.00)</v>
      </c>
      <c r="N33" s="8"/>
      <c r="O33" s="8"/>
      <c r="P33" s="9"/>
      <c r="Q33" t="str">
        <f t="shared" si="4"/>
        <v>0.00, Line</v>
      </c>
      <c r="R33" t="str">
        <f t="shared" si="5"/>
        <v>0.00, RR</v>
      </c>
    </row>
    <row r="34" spans="1:18" x14ac:dyDescent="0.25">
      <c r="A34" s="4"/>
      <c r="B34">
        <f t="shared" si="6"/>
        <v>0</v>
      </c>
      <c r="C34">
        <f t="shared" si="7"/>
        <v>0</v>
      </c>
      <c r="D34" s="3">
        <f t="shared" si="8"/>
        <v>0.01</v>
      </c>
      <c r="E34" s="18"/>
      <c r="I34" s="18"/>
      <c r="J34">
        <f t="shared" si="9"/>
        <v>20</v>
      </c>
      <c r="K34" s="13" t="str">
        <f t="shared" si="13"/>
        <v>0.00 (0.00 - 0.00)</v>
      </c>
      <c r="N34" s="8"/>
      <c r="O34" s="8"/>
      <c r="P34" s="9"/>
      <c r="Q34" t="str">
        <f t="shared" si="4"/>
        <v>0.00, Line</v>
      </c>
      <c r="R34" t="str">
        <f t="shared" si="5"/>
        <v>0.00, RR</v>
      </c>
    </row>
    <row r="35" spans="1:18" x14ac:dyDescent="0.25">
      <c r="A35" s="4"/>
      <c r="B35">
        <f t="shared" si="6"/>
        <v>0</v>
      </c>
      <c r="C35">
        <f t="shared" si="7"/>
        <v>0</v>
      </c>
      <c r="D35" s="3">
        <f t="shared" si="8"/>
        <v>0.01</v>
      </c>
      <c r="E35" s="18"/>
      <c r="J35">
        <f t="shared" si="9"/>
        <v>20</v>
      </c>
      <c r="K35" s="13" t="str">
        <f t="shared" si="13"/>
        <v>0.00 (0.00 - 0.00)</v>
      </c>
      <c r="N35" s="8"/>
      <c r="O35" s="8"/>
      <c r="P35" s="9"/>
      <c r="Q35" t="str">
        <f t="shared" si="4"/>
        <v>0.00, Line</v>
      </c>
      <c r="R35" t="str">
        <f t="shared" si="5"/>
        <v>0.00, RR</v>
      </c>
    </row>
    <row r="36" spans="1:18" x14ac:dyDescent="0.25">
      <c r="A36" s="4"/>
      <c r="B36">
        <f t="shared" si="6"/>
        <v>0</v>
      </c>
      <c r="C36">
        <f t="shared" si="7"/>
        <v>0</v>
      </c>
      <c r="D36" s="3">
        <f t="shared" si="8"/>
        <v>0.01</v>
      </c>
      <c r="E36" s="18"/>
      <c r="J36">
        <f t="shared" si="9"/>
        <v>20</v>
      </c>
      <c r="K36" s="13" t="str">
        <f t="shared" si="13"/>
        <v>0.00 (0.00 - 0.00)</v>
      </c>
      <c r="N36" s="8"/>
      <c r="O36" s="8"/>
      <c r="P36" s="9"/>
      <c r="Q36" t="str">
        <f t="shared" si="4"/>
        <v>0.00, Line</v>
      </c>
      <c r="R36" t="str">
        <f t="shared" si="5"/>
        <v>0.00, RR</v>
      </c>
    </row>
    <row r="37" spans="1:18" x14ac:dyDescent="0.25">
      <c r="A37" s="60"/>
      <c r="B37" s="60">
        <f t="shared" si="6"/>
        <v>0</v>
      </c>
      <c r="C37" s="60">
        <f t="shared" si="7"/>
        <v>0</v>
      </c>
      <c r="D37" s="3">
        <f t="shared" si="8"/>
        <v>0.01</v>
      </c>
      <c r="E37" s="61"/>
      <c r="F37" s="60"/>
      <c r="G37" s="60"/>
      <c r="H37" s="60"/>
      <c r="I37" s="60"/>
      <c r="J37">
        <f t="shared" si="9"/>
        <v>20</v>
      </c>
      <c r="K37" s="13" t="str">
        <f t="shared" si="13"/>
        <v>0.00 (0.00 - 0.00)</v>
      </c>
      <c r="N37" s="8"/>
      <c r="O37" s="8"/>
      <c r="P37" s="9"/>
      <c r="Q37" t="str">
        <f t="shared" si="4"/>
        <v>0.00, Line</v>
      </c>
      <c r="R37" t="str">
        <f t="shared" si="5"/>
        <v>0.00, RR</v>
      </c>
    </row>
    <row r="38" spans="1:18" x14ac:dyDescent="0.25">
      <c r="A38" s="4"/>
      <c r="B38" s="60">
        <f t="shared" si="6"/>
        <v>0</v>
      </c>
      <c r="C38" s="60">
        <f t="shared" si="7"/>
        <v>0</v>
      </c>
      <c r="D38" s="3">
        <f t="shared" si="8"/>
        <v>0.01</v>
      </c>
      <c r="E38" s="61"/>
      <c r="F38" s="60"/>
      <c r="G38" s="60"/>
      <c r="H38" s="60"/>
      <c r="I38" s="60"/>
      <c r="J38">
        <f t="shared" si="9"/>
        <v>20</v>
      </c>
      <c r="K38" s="13" t="str">
        <f t="shared" si="13"/>
        <v>0.00 (0.00 - 0.00)</v>
      </c>
      <c r="N38" s="8"/>
      <c r="O38" s="8"/>
      <c r="P38" s="9"/>
      <c r="Q38" t="str">
        <f t="shared" si="4"/>
        <v>0.00, Line</v>
      </c>
      <c r="R38" t="str">
        <f t="shared" si="5"/>
        <v>0.00, RR</v>
      </c>
    </row>
    <row r="39" spans="1:18" x14ac:dyDescent="0.25">
      <c r="A39" s="60"/>
      <c r="B39" s="60">
        <f t="shared" si="6"/>
        <v>0</v>
      </c>
      <c r="C39" s="60">
        <f t="shared" si="7"/>
        <v>0</v>
      </c>
      <c r="D39" s="3">
        <f t="shared" si="8"/>
        <v>0.01</v>
      </c>
      <c r="E39" s="61"/>
      <c r="F39" s="60"/>
      <c r="G39" s="60"/>
      <c r="H39" s="60"/>
      <c r="I39" s="60"/>
      <c r="J39">
        <f t="shared" si="9"/>
        <v>20</v>
      </c>
      <c r="K39" s="13" t="str">
        <f t="shared" si="13"/>
        <v>0.00 (0.00 - 0.00)</v>
      </c>
      <c r="N39" s="8"/>
      <c r="O39" s="8"/>
      <c r="P39" s="9"/>
      <c r="Q39" t="str">
        <f t="shared" si="4"/>
        <v>0.00, Line</v>
      </c>
      <c r="R39" t="str">
        <f t="shared" si="5"/>
        <v>0.00, RR</v>
      </c>
    </row>
    <row r="40" spans="1:18" x14ac:dyDescent="0.25">
      <c r="B40">
        <f t="shared" si="6"/>
        <v>0</v>
      </c>
      <c r="C40">
        <f t="shared" si="7"/>
        <v>0</v>
      </c>
      <c r="D40" s="3">
        <f t="shared" si="8"/>
        <v>0.01</v>
      </c>
      <c r="E40" s="18"/>
      <c r="J40">
        <f t="shared" si="9"/>
        <v>20</v>
      </c>
      <c r="K40" s="13" t="str">
        <f t="shared" si="13"/>
        <v>0.00 (0.00 - 0.00)</v>
      </c>
      <c r="N40" s="8"/>
      <c r="O40" s="8"/>
      <c r="P40" s="9"/>
      <c r="Q40" t="str">
        <f t="shared" si="4"/>
        <v>0.00, Line</v>
      </c>
      <c r="R40" t="str">
        <f t="shared" si="5"/>
        <v>0.00, RR</v>
      </c>
    </row>
    <row r="41" spans="1:18" x14ac:dyDescent="0.25">
      <c r="B41">
        <f t="shared" si="6"/>
        <v>0</v>
      </c>
      <c r="C41">
        <f t="shared" si="7"/>
        <v>0</v>
      </c>
      <c r="D41" s="3">
        <f t="shared" si="8"/>
        <v>0.01</v>
      </c>
      <c r="E41" s="18"/>
      <c r="J41">
        <f t="shared" si="9"/>
        <v>20</v>
      </c>
      <c r="K41" s="13" t="str">
        <f t="shared" si="13"/>
        <v>0.00 (0.00 - 0.00)</v>
      </c>
      <c r="N41" s="8"/>
      <c r="O41" s="8"/>
      <c r="P41" s="9"/>
      <c r="Q41" t="str">
        <f t="shared" si="4"/>
        <v>0.00, Line</v>
      </c>
      <c r="R41" t="str">
        <f t="shared" si="5"/>
        <v>0.00, RR</v>
      </c>
    </row>
    <row r="42" spans="1:18" x14ac:dyDescent="0.25">
      <c r="B42">
        <f t="shared" si="6"/>
        <v>0</v>
      </c>
      <c r="C42">
        <f t="shared" si="7"/>
        <v>0</v>
      </c>
      <c r="D42" s="3">
        <f t="shared" si="8"/>
        <v>0.01</v>
      </c>
      <c r="E42" s="18"/>
      <c r="J42">
        <f t="shared" si="9"/>
        <v>20</v>
      </c>
      <c r="K42" s="13" t="str">
        <f t="shared" si="13"/>
        <v>0.00 (0.00 - 0.00)</v>
      </c>
      <c r="N42" s="8"/>
      <c r="O42" s="8"/>
      <c r="P42" s="9"/>
      <c r="Q42" t="str">
        <f t="shared" si="4"/>
        <v>0.00, Line</v>
      </c>
      <c r="R42" t="str">
        <f t="shared" si="5"/>
        <v>0.00, RR</v>
      </c>
    </row>
    <row r="43" spans="1:18" x14ac:dyDescent="0.25">
      <c r="B43">
        <f t="shared" si="6"/>
        <v>0</v>
      </c>
      <c r="C43">
        <f t="shared" si="7"/>
        <v>0</v>
      </c>
      <c r="D43" s="3">
        <f t="shared" si="8"/>
        <v>0.01</v>
      </c>
      <c r="E43" s="18"/>
      <c r="J43">
        <f t="shared" si="9"/>
        <v>20</v>
      </c>
      <c r="K43" s="13" t="str">
        <f t="shared" si="13"/>
        <v>0.00 (0.00 - 0.00)</v>
      </c>
      <c r="N43" s="8"/>
      <c r="O43" s="8"/>
      <c r="P43" s="9"/>
      <c r="Q43" t="str">
        <f t="shared" si="4"/>
        <v>0.00, Line</v>
      </c>
      <c r="R43" t="str">
        <f t="shared" si="5"/>
        <v>0.00, RR</v>
      </c>
    </row>
    <row r="44" spans="1:18" x14ac:dyDescent="0.25">
      <c r="B44">
        <f t="shared" si="6"/>
        <v>0</v>
      </c>
      <c r="C44">
        <f t="shared" si="7"/>
        <v>0</v>
      </c>
      <c r="D44" s="3">
        <f t="shared" si="8"/>
        <v>0.01</v>
      </c>
      <c r="E44" s="18"/>
      <c r="J44">
        <f t="shared" si="9"/>
        <v>20</v>
      </c>
      <c r="K44" s="13" t="str">
        <f t="shared" si="13"/>
        <v>0.00 (0.00 - 0.00)</v>
      </c>
      <c r="N44" s="8"/>
      <c r="O44" s="8"/>
      <c r="P44" s="9"/>
      <c r="Q44" t="str">
        <f t="shared" si="4"/>
        <v>0.00, Line</v>
      </c>
      <c r="R44" t="str">
        <f t="shared" si="5"/>
        <v>0.00, RR</v>
      </c>
    </row>
    <row r="45" spans="1:18" x14ac:dyDescent="0.25">
      <c r="B45">
        <f t="shared" si="6"/>
        <v>0</v>
      </c>
      <c r="C45">
        <f t="shared" si="7"/>
        <v>0</v>
      </c>
      <c r="D45" s="3">
        <f t="shared" si="8"/>
        <v>0.01</v>
      </c>
      <c r="E45" s="18"/>
      <c r="J45">
        <f t="shared" si="9"/>
        <v>20</v>
      </c>
      <c r="K45" s="13" t="str">
        <f t="shared" si="13"/>
        <v>0.00 (0.00 - 0.00)</v>
      </c>
      <c r="N45" s="8"/>
      <c r="O45" s="8"/>
      <c r="P45" s="9"/>
      <c r="Q45" t="str">
        <f t="shared" si="4"/>
        <v>0.00, Line</v>
      </c>
      <c r="R45" t="str">
        <f t="shared" si="5"/>
        <v>0.00, RR</v>
      </c>
    </row>
    <row r="46" spans="1:18" x14ac:dyDescent="0.25">
      <c r="B46">
        <f t="shared" si="6"/>
        <v>0</v>
      </c>
      <c r="C46">
        <f t="shared" si="7"/>
        <v>0</v>
      </c>
      <c r="D46" s="3">
        <f t="shared" si="8"/>
        <v>0.01</v>
      </c>
      <c r="E46" s="18"/>
      <c r="J46">
        <f t="shared" si="9"/>
        <v>20</v>
      </c>
      <c r="K46" s="13" t="str">
        <f t="shared" si="13"/>
        <v>0.00 (0.00 - 0.00)</v>
      </c>
      <c r="N46" s="8"/>
      <c r="O46" s="8"/>
      <c r="P46" s="9"/>
      <c r="Q46" t="str">
        <f t="shared" si="4"/>
        <v>0.00, Line</v>
      </c>
      <c r="R46" t="str">
        <f t="shared" si="5"/>
        <v>0.00, RR</v>
      </c>
    </row>
    <row r="47" spans="1:18" x14ac:dyDescent="0.25">
      <c r="B47">
        <f t="shared" si="6"/>
        <v>0</v>
      </c>
      <c r="C47">
        <f t="shared" si="7"/>
        <v>0</v>
      </c>
      <c r="D47" s="3">
        <f t="shared" si="8"/>
        <v>0.01</v>
      </c>
      <c r="E47" s="18"/>
      <c r="J47">
        <f t="shared" si="9"/>
        <v>20</v>
      </c>
      <c r="K47" s="13" t="str">
        <f t="shared" si="13"/>
        <v>0.00 (0.00 - 0.00)</v>
      </c>
      <c r="N47" s="8"/>
      <c r="O47" s="8"/>
      <c r="P47" s="9"/>
      <c r="Q47" t="str">
        <f t="shared" si="4"/>
        <v>0.00, Line</v>
      </c>
      <c r="R47" t="str">
        <f t="shared" si="5"/>
        <v>0.00, RR</v>
      </c>
    </row>
    <row r="48" spans="1:18" x14ac:dyDescent="0.25">
      <c r="B48">
        <f t="shared" si="6"/>
        <v>0</v>
      </c>
      <c r="C48">
        <f t="shared" si="7"/>
        <v>0</v>
      </c>
      <c r="D48" s="3">
        <f t="shared" si="8"/>
        <v>0.01</v>
      </c>
      <c r="E48" s="18"/>
      <c r="J48">
        <f t="shared" si="9"/>
        <v>20</v>
      </c>
      <c r="K48" s="13" t="str">
        <f t="shared" si="13"/>
        <v>0.00 (0.00 - 0.00)</v>
      </c>
      <c r="N48" s="8"/>
      <c r="O48" s="8"/>
      <c r="P48" s="9"/>
      <c r="Q48" t="str">
        <f t="shared" si="4"/>
        <v>0.00, Line</v>
      </c>
      <c r="R48" t="str">
        <f t="shared" si="5"/>
        <v>0.00, RR</v>
      </c>
    </row>
    <row r="49" spans="1:20" x14ac:dyDescent="0.25">
      <c r="B49">
        <f t="shared" si="6"/>
        <v>0</v>
      </c>
      <c r="C49">
        <f t="shared" si="7"/>
        <v>0</v>
      </c>
      <c r="D49" s="3">
        <f t="shared" si="8"/>
        <v>0.01</v>
      </c>
      <c r="E49" s="18"/>
      <c r="J49">
        <f t="shared" si="9"/>
        <v>20</v>
      </c>
      <c r="K49" s="13" t="str">
        <f t="shared" si="13"/>
        <v>0.00 (0.00 - 0.00)</v>
      </c>
      <c r="N49" s="8"/>
      <c r="O49" s="8"/>
      <c r="P49" s="9"/>
      <c r="Q49" t="str">
        <f t="shared" si="4"/>
        <v>0.00, Line</v>
      </c>
      <c r="R49" t="str">
        <f t="shared" si="5"/>
        <v>0.00, RR</v>
      </c>
    </row>
    <row r="50" spans="1:20" x14ac:dyDescent="0.25">
      <c r="B50">
        <f>A50</f>
        <v>0</v>
      </c>
      <c r="C50">
        <f>A50</f>
        <v>0</v>
      </c>
      <c r="D50" s="3">
        <f t="shared" si="8"/>
        <v>0.01</v>
      </c>
      <c r="E50" s="18"/>
      <c r="J50">
        <f t="shared" si="9"/>
        <v>20</v>
      </c>
      <c r="K50" s="13" t="str">
        <f t="shared" si="13"/>
        <v>0.00 (0.00 - 0.00)</v>
      </c>
      <c r="N50" s="8"/>
      <c r="O50" s="8"/>
      <c r="P50" s="9"/>
      <c r="Q50" t="str">
        <f t="shared" si="4"/>
        <v>0.00, Line</v>
      </c>
      <c r="R50" t="str">
        <f t="shared" si="5"/>
        <v>0.00, RR</v>
      </c>
    </row>
    <row r="51" spans="1:20" x14ac:dyDescent="0.25">
      <c r="D51" s="3">
        <f t="shared" si="8"/>
        <v>0.01</v>
      </c>
      <c r="E51" s="18"/>
      <c r="J51">
        <f t="shared" si="9"/>
        <v>20</v>
      </c>
      <c r="N51" s="8"/>
      <c r="O51" s="8"/>
      <c r="P51" s="9"/>
    </row>
    <row r="52" spans="1:20" ht="20.25" customHeight="1" x14ac:dyDescent="0.25">
      <c r="A52" s="4"/>
      <c r="B52">
        <f t="shared" si="6"/>
        <v>0</v>
      </c>
      <c r="C52">
        <f t="shared" ref="C52:C61" si="17">A52</f>
        <v>0</v>
      </c>
      <c r="D52" s="3">
        <f t="shared" si="8"/>
        <v>0.01</v>
      </c>
      <c r="E52" s="19" t="s">
        <v>268</v>
      </c>
      <c r="F52" s="10"/>
      <c r="G52" s="10"/>
      <c r="H52" s="10"/>
      <c r="J52">
        <f t="shared" si="9"/>
        <v>20</v>
      </c>
      <c r="K52" s="13" t="str">
        <f>CONCATENATE(TEXT(F52,"0.00"), " (",TEXT(G52,"0.00")," - ",TEXT(H52,"0.00"),")")</f>
        <v>0.00 (0.00 - 0.00)</v>
      </c>
      <c r="L52" t="e">
        <f>(LN(H52)-LN(G52))/(2*NORMSINV(0.975))</f>
        <v>#NUM!</v>
      </c>
      <c r="M52" t="e">
        <f>1/(L52*L52)</f>
        <v>#NUM!</v>
      </c>
      <c r="N52" s="53" t="e">
        <f t="shared" ref="N52:N59" si="18">M52/M$63*100</f>
        <v>#NUM!</v>
      </c>
      <c r="O52" s="8" t="e">
        <f>SQRT(N52)</f>
        <v>#NUM!</v>
      </c>
      <c r="P52" s="52" t="e">
        <f t="shared" ref="P52:P59" si="19">O52*P$3/O$63</f>
        <v>#NUM!</v>
      </c>
      <c r="Q52" t="str">
        <f t="shared" ref="Q52:Q61" si="20">CONCATENATE(TEXT(E52,"0.00"), ", Line")</f>
        <v>Subtotal, Line</v>
      </c>
      <c r="R52" t="str">
        <f t="shared" ref="R52:R61" si="21">CONCATENATE(TEXT(E52,"0.00"), ", RR")</f>
        <v>Subtotal, RR</v>
      </c>
      <c r="S52" s="4"/>
    </row>
    <row r="53" spans="1:20" x14ac:dyDescent="0.25">
      <c r="A53" s="4"/>
      <c r="B53">
        <f t="shared" si="6"/>
        <v>0</v>
      </c>
      <c r="C53">
        <f t="shared" si="17"/>
        <v>0</v>
      </c>
      <c r="D53" s="3">
        <f t="shared" si="8"/>
        <v>0.01</v>
      </c>
      <c r="E53" s="19" t="s">
        <v>268</v>
      </c>
      <c r="F53" s="10"/>
      <c r="G53" s="10"/>
      <c r="H53" s="10"/>
      <c r="J53">
        <f t="shared" si="9"/>
        <v>20</v>
      </c>
      <c r="K53" s="13" t="str">
        <f>CONCATENATE(TEXT(F53,"0.00"), " (",TEXT(G53,"0.00")," - ",TEXT(H53,"0.00"),")")</f>
        <v>0.00 (0.00 - 0.00)</v>
      </c>
      <c r="L53" t="e">
        <f t="shared" ref="L53:L55" si="22">(LN(H53)-LN(G53))/(2*NORMSINV(0.975))</f>
        <v>#NUM!</v>
      </c>
      <c r="M53" t="e">
        <f t="shared" ref="M53:M55" si="23">1/(L53*L53)</f>
        <v>#NUM!</v>
      </c>
      <c r="N53" s="53" t="e">
        <f t="shared" si="18"/>
        <v>#NUM!</v>
      </c>
      <c r="O53" s="8" t="e">
        <f t="shared" ref="O53:O61" si="24">SQRT(N53)</f>
        <v>#NUM!</v>
      </c>
      <c r="P53" s="52" t="e">
        <f t="shared" si="19"/>
        <v>#NUM!</v>
      </c>
      <c r="Q53" t="str">
        <f t="shared" si="20"/>
        <v>Subtotal, Line</v>
      </c>
      <c r="R53" t="str">
        <f t="shared" si="21"/>
        <v>Subtotal, RR</v>
      </c>
      <c r="S53" s="4"/>
    </row>
    <row r="54" spans="1:20" x14ac:dyDescent="0.25">
      <c r="B54">
        <f t="shared" si="6"/>
        <v>0</v>
      </c>
      <c r="C54">
        <f t="shared" si="17"/>
        <v>0</v>
      </c>
      <c r="D54" s="3">
        <f t="shared" si="8"/>
        <v>0.01</v>
      </c>
      <c r="E54" s="19" t="s">
        <v>268</v>
      </c>
      <c r="F54" s="10"/>
      <c r="G54" s="10"/>
      <c r="H54" s="10"/>
      <c r="J54">
        <f t="shared" si="9"/>
        <v>20</v>
      </c>
      <c r="K54" s="13" t="str">
        <f>CONCATENATE(TEXT(F54,"0.00"), " (",TEXT(G54,"0.00")," - ",TEXT(H54,"0.00"),")")</f>
        <v>0.00 (0.00 - 0.00)</v>
      </c>
      <c r="L54" t="e">
        <f t="shared" si="22"/>
        <v>#NUM!</v>
      </c>
      <c r="M54" t="e">
        <f t="shared" si="23"/>
        <v>#NUM!</v>
      </c>
      <c r="N54" s="53" t="e">
        <f t="shared" si="18"/>
        <v>#NUM!</v>
      </c>
      <c r="O54" s="8" t="e">
        <f t="shared" si="24"/>
        <v>#NUM!</v>
      </c>
      <c r="P54" s="52" t="e">
        <f t="shared" si="19"/>
        <v>#NUM!</v>
      </c>
      <c r="Q54" t="str">
        <f t="shared" si="20"/>
        <v>Subtotal, Line</v>
      </c>
      <c r="R54" t="str">
        <f t="shared" si="21"/>
        <v>Subtotal, RR</v>
      </c>
      <c r="S54" s="4"/>
    </row>
    <row r="55" spans="1:20" x14ac:dyDescent="0.25">
      <c r="B55">
        <f t="shared" si="6"/>
        <v>0</v>
      </c>
      <c r="C55">
        <f t="shared" si="17"/>
        <v>0</v>
      </c>
      <c r="D55" s="3">
        <f t="shared" si="8"/>
        <v>0.01</v>
      </c>
      <c r="E55" s="19" t="s">
        <v>268</v>
      </c>
      <c r="F55" s="10"/>
      <c r="G55" s="10"/>
      <c r="H55" s="10"/>
      <c r="J55">
        <f t="shared" si="9"/>
        <v>20</v>
      </c>
      <c r="K55" s="13" t="str">
        <f>CONCATENATE(TEXT(F55,"0.00"), " (",TEXT(G55,"0.00")," - ",TEXT(H55,"0.00"),")")</f>
        <v>0.00 (0.00 - 0.00)</v>
      </c>
      <c r="L55" t="e">
        <f t="shared" si="22"/>
        <v>#NUM!</v>
      </c>
      <c r="M55" t="e">
        <f t="shared" si="23"/>
        <v>#NUM!</v>
      </c>
      <c r="N55" s="53" t="e">
        <f t="shared" si="18"/>
        <v>#NUM!</v>
      </c>
      <c r="O55" s="8" t="e">
        <f t="shared" si="24"/>
        <v>#NUM!</v>
      </c>
      <c r="P55" s="52" t="e">
        <f t="shared" si="19"/>
        <v>#NUM!</v>
      </c>
      <c r="Q55" t="str">
        <f t="shared" si="20"/>
        <v>Subtotal, Line</v>
      </c>
      <c r="R55" t="str">
        <f t="shared" si="21"/>
        <v>Subtotal, RR</v>
      </c>
      <c r="S55" s="4"/>
    </row>
    <row r="56" spans="1:20" ht="13.8" x14ac:dyDescent="0.3">
      <c r="A56">
        <v>1</v>
      </c>
      <c r="B56">
        <f t="shared" si="6"/>
        <v>1</v>
      </c>
      <c r="C56">
        <f t="shared" si="17"/>
        <v>1</v>
      </c>
      <c r="D56" s="3">
        <f t="shared" si="8"/>
        <v>0.01</v>
      </c>
      <c r="E56" s="19" t="s">
        <v>269</v>
      </c>
      <c r="F56" s="5"/>
      <c r="G56" s="5"/>
      <c r="H56" s="5"/>
      <c r="J56">
        <f t="shared" si="9"/>
        <v>20</v>
      </c>
      <c r="K56" s="20" t="s">
        <v>273</v>
      </c>
      <c r="N56" s="53">
        <f t="shared" si="18"/>
        <v>0</v>
      </c>
      <c r="O56" s="8">
        <f t="shared" si="24"/>
        <v>0</v>
      </c>
      <c r="P56" s="52">
        <f t="shared" si="19"/>
        <v>0</v>
      </c>
      <c r="Q56" t="str">
        <f t="shared" si="20"/>
        <v>Study No., Author, Sex, Line</v>
      </c>
      <c r="R56" t="str">
        <f t="shared" si="21"/>
        <v>Study No., Author, Sex, RR</v>
      </c>
      <c r="S56" s="4"/>
    </row>
    <row r="57" spans="1:20" x14ac:dyDescent="0.25">
      <c r="A57" s="4"/>
      <c r="B57">
        <f t="shared" si="6"/>
        <v>0</v>
      </c>
      <c r="C57">
        <f t="shared" si="17"/>
        <v>0</v>
      </c>
      <c r="D57" s="3">
        <f t="shared" si="8"/>
        <v>0.01</v>
      </c>
      <c r="E57" s="19" t="s">
        <v>220</v>
      </c>
      <c r="F57" s="5"/>
      <c r="G57" s="5"/>
      <c r="H57" s="5"/>
      <c r="J57">
        <f t="shared" si="9"/>
        <v>20</v>
      </c>
      <c r="N57" s="53">
        <f t="shared" si="18"/>
        <v>0</v>
      </c>
      <c r="O57" s="8">
        <f t="shared" si="24"/>
        <v>0</v>
      </c>
      <c r="P57" s="52">
        <f t="shared" si="19"/>
        <v>0</v>
      </c>
      <c r="Q57" t="str">
        <f t="shared" si="20"/>
        <v>North America, Line</v>
      </c>
      <c r="R57" t="str">
        <f t="shared" si="21"/>
        <v>North America, RR</v>
      </c>
      <c r="S57" s="4"/>
    </row>
    <row r="58" spans="1:20" x14ac:dyDescent="0.25">
      <c r="A58" s="4"/>
      <c r="B58">
        <f t="shared" si="6"/>
        <v>0</v>
      </c>
      <c r="C58">
        <f t="shared" si="17"/>
        <v>0</v>
      </c>
      <c r="D58" s="3">
        <f t="shared" si="8"/>
        <v>0.01</v>
      </c>
      <c r="E58" s="19" t="s">
        <v>221</v>
      </c>
      <c r="F58" s="10"/>
      <c r="G58" s="10"/>
      <c r="H58" s="10"/>
      <c r="J58">
        <f t="shared" si="9"/>
        <v>20</v>
      </c>
      <c r="N58" s="53">
        <f t="shared" si="18"/>
        <v>0</v>
      </c>
      <c r="O58" s="8">
        <f t="shared" si="24"/>
        <v>0</v>
      </c>
      <c r="P58" s="52">
        <f t="shared" si="19"/>
        <v>0</v>
      </c>
      <c r="Q58" t="str">
        <f t="shared" si="20"/>
        <v>Asia, Line</v>
      </c>
      <c r="R58" t="str">
        <f t="shared" si="21"/>
        <v>Asia, RR</v>
      </c>
      <c r="S58" s="4"/>
    </row>
    <row r="59" spans="1:20" x14ac:dyDescent="0.25">
      <c r="A59" s="4"/>
      <c r="B59">
        <f t="shared" si="6"/>
        <v>0</v>
      </c>
      <c r="C59">
        <f t="shared" si="17"/>
        <v>0</v>
      </c>
      <c r="D59" s="3">
        <f t="shared" si="8"/>
        <v>0.01</v>
      </c>
      <c r="E59" s="19" t="s">
        <v>222</v>
      </c>
      <c r="F59" s="10"/>
      <c r="G59" s="10"/>
      <c r="H59" s="10"/>
      <c r="J59">
        <f t="shared" si="9"/>
        <v>20</v>
      </c>
      <c r="N59" s="53">
        <f t="shared" si="18"/>
        <v>0</v>
      </c>
      <c r="O59" s="8">
        <f t="shared" si="24"/>
        <v>0</v>
      </c>
      <c r="P59" s="52">
        <f t="shared" si="19"/>
        <v>0</v>
      </c>
      <c r="Q59" t="str">
        <f t="shared" si="20"/>
        <v>Europe, Line</v>
      </c>
      <c r="R59" t="str">
        <f t="shared" si="21"/>
        <v>Europe, RR</v>
      </c>
      <c r="S59" s="4"/>
    </row>
    <row r="60" spans="1:20" x14ac:dyDescent="0.25">
      <c r="A60" s="4"/>
      <c r="B60">
        <f t="shared" si="6"/>
        <v>0</v>
      </c>
      <c r="C60">
        <f t="shared" si="17"/>
        <v>0</v>
      </c>
      <c r="D60" s="3">
        <f t="shared" si="8"/>
        <v>0.01</v>
      </c>
      <c r="E60" s="19" t="s">
        <v>223</v>
      </c>
      <c r="F60" s="10"/>
      <c r="G60" s="10"/>
      <c r="H60" s="10"/>
      <c r="J60">
        <f t="shared" si="9"/>
        <v>20</v>
      </c>
      <c r="N60" s="53"/>
      <c r="O60" s="8"/>
      <c r="P60" s="52"/>
      <c r="Q60" t="str">
        <f t="shared" si="20"/>
        <v>Multicountry, Line</v>
      </c>
      <c r="R60" t="str">
        <f t="shared" si="21"/>
        <v>Multicountry, RR</v>
      </c>
      <c r="S60" s="4"/>
    </row>
    <row r="61" spans="1:20" x14ac:dyDescent="0.25">
      <c r="A61" s="4">
        <v>21.3</v>
      </c>
      <c r="B61">
        <f t="shared" si="6"/>
        <v>21.3</v>
      </c>
      <c r="C61">
        <f t="shared" si="17"/>
        <v>21.3</v>
      </c>
      <c r="D61" s="3">
        <f t="shared" si="8"/>
        <v>0.01</v>
      </c>
      <c r="E61" s="18" t="s">
        <v>12</v>
      </c>
      <c r="F61" s="5">
        <v>1.1994154081613959</v>
      </c>
      <c r="G61" s="5">
        <v>1.0342925834498082</v>
      </c>
      <c r="H61" s="5">
        <v>1.3908997747393976</v>
      </c>
      <c r="J61">
        <f t="shared" si="9"/>
        <v>20</v>
      </c>
      <c r="K61" s="13" t="str">
        <f>CONCATENATE(TEXT(F61,"0.00"), " (",TEXT(G61,"0.00")," - ",TEXT(H61,"0.00"),")")</f>
        <v>1.20 (1.03 - 1.39)</v>
      </c>
      <c r="L61">
        <f>(LN(H61)-LN(G61))/(2*NORMSINV(0.975))</f>
        <v>7.5571072029181133E-2</v>
      </c>
      <c r="M61">
        <f t="shared" ref="M61" si="25">1/(L61*L61)</f>
        <v>175.10108369540498</v>
      </c>
      <c r="N61" s="53">
        <f>M61/M$63*100</f>
        <v>25.522589566691245</v>
      </c>
      <c r="O61" s="8">
        <f t="shared" si="24"/>
        <v>5.0519886744421001</v>
      </c>
      <c r="P61" s="52">
        <f>O61*P$3/O$63</f>
        <v>15.882298255493565</v>
      </c>
      <c r="Q61" t="str">
        <f t="shared" si="20"/>
        <v>Total, Line</v>
      </c>
      <c r="R61" t="str">
        <f t="shared" si="21"/>
        <v>Total, RR</v>
      </c>
      <c r="T61" s="18" t="s">
        <v>157</v>
      </c>
    </row>
    <row r="62" spans="1:20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2"/>
      <c r="O62" s="12"/>
      <c r="P62" s="11"/>
      <c r="Q62" s="11"/>
      <c r="R62" s="11"/>
      <c r="S62" s="11"/>
    </row>
    <row r="63" spans="1:20" x14ac:dyDescent="0.25">
      <c r="E63" s="4"/>
      <c r="F63" s="7"/>
      <c r="G63" s="7"/>
      <c r="H63" s="7"/>
      <c r="I63" s="7"/>
      <c r="M63">
        <f>SUM(M6:M51)</f>
        <v>686.06315686682547</v>
      </c>
      <c r="N63" s="8">
        <f>SUM(N6:N51)</f>
        <v>100.00000000000004</v>
      </c>
      <c r="O63" s="8">
        <f>MAX(O6:O51)</f>
        <v>4.7713390655171608</v>
      </c>
      <c r="R63" s="4"/>
      <c r="S63" s="4"/>
    </row>
    <row r="64" spans="1:20" x14ac:dyDescent="0.25">
      <c r="I64" s="5"/>
    </row>
    <row r="65" spans="1:9" x14ac:dyDescent="0.25">
      <c r="A65" s="1" t="s">
        <v>158</v>
      </c>
      <c r="I65" s="5"/>
    </row>
    <row r="66" spans="1:9" x14ac:dyDescent="0.25">
      <c r="A66" s="18" t="s">
        <v>225</v>
      </c>
      <c r="I66" s="5"/>
    </row>
    <row r="67" spans="1:9" x14ac:dyDescent="0.25">
      <c r="A67" s="18" t="s">
        <v>152</v>
      </c>
      <c r="I67" s="5"/>
    </row>
    <row r="68" spans="1:9" x14ac:dyDescent="0.25">
      <c r="B68" s="18" t="s">
        <v>8</v>
      </c>
      <c r="C68" s="18" t="s">
        <v>154</v>
      </c>
      <c r="D68" s="18" t="s">
        <v>153</v>
      </c>
      <c r="I68" s="5"/>
    </row>
    <row r="69" spans="1:9" x14ac:dyDescent="0.25">
      <c r="A69" s="18"/>
      <c r="E69" s="18"/>
      <c r="I69" s="5"/>
    </row>
    <row r="70" spans="1:9" x14ac:dyDescent="0.25">
      <c r="I70" s="5"/>
    </row>
    <row r="71" spans="1:9" x14ac:dyDescent="0.25">
      <c r="I71" s="5"/>
    </row>
    <row r="72" spans="1:9" x14ac:dyDescent="0.25">
      <c r="I72" s="5"/>
    </row>
    <row r="73" spans="1:9" x14ac:dyDescent="0.25">
      <c r="I73" s="5"/>
    </row>
    <row r="74" spans="1:9" x14ac:dyDescent="0.25">
      <c r="I74" s="5"/>
    </row>
    <row r="75" spans="1:9" x14ac:dyDescent="0.25">
      <c r="I75" s="5"/>
    </row>
    <row r="76" spans="1:9" x14ac:dyDescent="0.25">
      <c r="I76" s="5"/>
    </row>
    <row r="77" spans="1:9" x14ac:dyDescent="0.25">
      <c r="I77" s="5"/>
    </row>
    <row r="78" spans="1:9" x14ac:dyDescent="0.25">
      <c r="I78" s="5"/>
    </row>
  </sheetData>
  <pageMargins left="0.75" right="0.75" top="0.62" bottom="0.52" header="0.5" footer="0.5"/>
  <pageSetup paperSize="9" fitToHeight="2" orientation="landscape" verticalDpi="300" r:id="rId1"/>
  <headerFooter alignWithMargins="0"/>
  <colBreaks count="1" manualBreakCount="1">
    <brk id="12" max="81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zoomScale="75" zoomScaleNormal="75" workbookViewId="0">
      <selection activeCell="K57" sqref="K57"/>
    </sheetView>
  </sheetViews>
  <sheetFormatPr defaultRowHeight="13.2" x14ac:dyDescent="0.25"/>
  <cols>
    <col min="1" max="1" width="15.6640625" customWidth="1"/>
    <col min="2" max="2" width="12.5546875" customWidth="1"/>
    <col min="3" max="3" width="9.6640625" customWidth="1"/>
    <col min="4" max="4" width="12.33203125" customWidth="1"/>
    <col min="5" max="5" width="22" customWidth="1"/>
    <col min="6" max="6" width="7" customWidth="1"/>
    <col min="7" max="7" width="8.5546875" customWidth="1"/>
    <col min="8" max="9" width="7.33203125" customWidth="1"/>
    <col min="10" max="10" width="11.5546875" customWidth="1"/>
    <col min="11" max="11" width="16.6640625" style="13" customWidth="1"/>
    <col min="17" max="17" width="17.109375" customWidth="1"/>
    <col min="18" max="18" width="14.33203125" customWidth="1"/>
    <col min="19" max="19" width="15.6640625" customWidth="1"/>
  </cols>
  <sheetData>
    <row r="1" spans="1:19" x14ac:dyDescent="0.25">
      <c r="A1" s="1" t="s">
        <v>231</v>
      </c>
      <c r="B1" s="1"/>
      <c r="C1" s="1"/>
      <c r="I1" s="18" t="s">
        <v>150</v>
      </c>
      <c r="P1" s="18" t="s">
        <v>155</v>
      </c>
    </row>
    <row r="2" spans="1:19" x14ac:dyDescent="0.25">
      <c r="A2" t="s">
        <v>3</v>
      </c>
      <c r="C2" s="57" t="s">
        <v>219</v>
      </c>
      <c r="E2" s="6"/>
      <c r="F2" s="2"/>
      <c r="G2" s="2"/>
      <c r="H2" s="2"/>
      <c r="I2" s="51" t="s">
        <v>151</v>
      </c>
      <c r="P2" s="18" t="s">
        <v>156</v>
      </c>
      <c r="Q2" s="18" t="s">
        <v>71</v>
      </c>
      <c r="R2" s="18" t="s">
        <v>71</v>
      </c>
      <c r="S2" s="6"/>
    </row>
    <row r="3" spans="1:19" x14ac:dyDescent="0.25">
      <c r="I3" s="18" t="s">
        <v>149</v>
      </c>
      <c r="P3">
        <v>15</v>
      </c>
      <c r="Q3" s="18" t="s">
        <v>72</v>
      </c>
      <c r="R3" s="18" t="s">
        <v>72</v>
      </c>
    </row>
    <row r="4" spans="1:19" s="13" customFormat="1" x14ac:dyDescent="0.25">
      <c r="A4" s="13" t="s">
        <v>8</v>
      </c>
      <c r="B4" s="13" t="s">
        <v>9</v>
      </c>
      <c r="C4" s="13" t="s">
        <v>9</v>
      </c>
      <c r="D4" s="14" t="s">
        <v>7</v>
      </c>
      <c r="E4" s="16" t="s">
        <v>15</v>
      </c>
      <c r="F4" s="13" t="s">
        <v>0</v>
      </c>
      <c r="G4" s="13" t="s">
        <v>1</v>
      </c>
      <c r="H4" s="13" t="s">
        <v>2</v>
      </c>
      <c r="I4" s="21" t="s">
        <v>226</v>
      </c>
      <c r="J4" s="14" t="s">
        <v>11</v>
      </c>
      <c r="K4" s="14" t="s">
        <v>10</v>
      </c>
      <c r="L4" s="14" t="s">
        <v>4</v>
      </c>
      <c r="M4" s="14" t="s">
        <v>5</v>
      </c>
      <c r="N4" s="14" t="s">
        <v>6</v>
      </c>
      <c r="O4" s="14" t="s">
        <v>13</v>
      </c>
      <c r="P4" s="14" t="s">
        <v>14</v>
      </c>
      <c r="Q4" s="20" t="s">
        <v>73</v>
      </c>
      <c r="R4" s="20" t="s">
        <v>74</v>
      </c>
      <c r="S4" s="21" t="s">
        <v>75</v>
      </c>
    </row>
    <row r="5" spans="1:19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1"/>
      <c r="Q5" s="11"/>
      <c r="R5" s="11"/>
      <c r="S5" s="11"/>
    </row>
    <row r="6" spans="1:19" x14ac:dyDescent="0.25">
      <c r="A6">
        <v>3</v>
      </c>
      <c r="B6">
        <f>A6</f>
        <v>3</v>
      </c>
      <c r="C6">
        <f>A6</f>
        <v>3</v>
      </c>
      <c r="D6" s="3">
        <v>0.01</v>
      </c>
      <c r="E6" s="18" t="s">
        <v>229</v>
      </c>
      <c r="F6">
        <v>0.87</v>
      </c>
      <c r="G6">
        <v>0.71</v>
      </c>
      <c r="H6">
        <v>1.06</v>
      </c>
      <c r="J6">
        <v>20</v>
      </c>
      <c r="K6" s="13" t="str">
        <f>CONCATENATE(TEXT(F6,"0.00"), " (",TEXT(G6,"0.00")," - ",TEXT(H6,"0.00"),")")</f>
        <v>0.87 (0.71 - 1.06)</v>
      </c>
      <c r="L6">
        <f>(LN(H6)-LN(G6))/(2*NORMSINV(0.975))</f>
        <v>0.10223637276804307</v>
      </c>
      <c r="M6">
        <f t="shared" ref="M6:M8" si="0">1/(L6*L6)</f>
        <v>95.672943190862654</v>
      </c>
      <c r="N6" s="8">
        <f t="shared" ref="N6:N8" si="1">M6/M$63*100</f>
        <v>91.350508559919092</v>
      </c>
      <c r="O6" s="8">
        <f t="shared" ref="O6:O8" si="2">SQRT(N6)</f>
        <v>9.5577459978762302</v>
      </c>
      <c r="P6" s="9">
        <f t="shared" ref="P6:P8" si="3">O6*P$3/O$63</f>
        <v>15</v>
      </c>
      <c r="Q6" t="str">
        <f t="shared" ref="Q6:Q50" si="4">CONCATENATE(TEXT(E6,"0.00"), ", Line")</f>
        <v>16 Yin 2007, Line</v>
      </c>
      <c r="R6" t="str">
        <f t="shared" ref="R6:R50" si="5">CONCATENATE(TEXT(E6,"0.00"), ", RR")</f>
        <v>16 Yin 2007, RR</v>
      </c>
    </row>
    <row r="7" spans="1:19" x14ac:dyDescent="0.25">
      <c r="A7">
        <v>4</v>
      </c>
      <c r="B7">
        <f t="shared" ref="B7:B61" si="6">A7</f>
        <v>4</v>
      </c>
      <c r="C7">
        <f t="shared" ref="C7:C49" si="7">A7</f>
        <v>4</v>
      </c>
      <c r="D7" s="3">
        <f>D$6</f>
        <v>0.01</v>
      </c>
      <c r="E7" s="18" t="s">
        <v>232</v>
      </c>
      <c r="F7">
        <v>1.17</v>
      </c>
      <c r="G7">
        <v>0.39</v>
      </c>
      <c r="H7">
        <v>3.52</v>
      </c>
      <c r="J7">
        <f>J$6</f>
        <v>20</v>
      </c>
      <c r="K7" s="13" t="str">
        <f>CONCATENATE(TEXT(F7,"0.00"), " (",TEXT(G7,"0.00")," - ",TEXT(H7,"0.00"),")")</f>
        <v>1.17 (0.39 - 3.52)</v>
      </c>
      <c r="L7">
        <f>(LN(H7)-LN(G7))/(2*NORMSINV(0.975))</f>
        <v>0.56125254005234759</v>
      </c>
      <c r="M7">
        <f t="shared" si="0"/>
        <v>3.1745586933396943</v>
      </c>
      <c r="N7" s="8">
        <f t="shared" si="1"/>
        <v>3.0311344191780845</v>
      </c>
      <c r="O7" s="8">
        <f t="shared" si="2"/>
        <v>1.7410153414539702</v>
      </c>
      <c r="P7" s="9">
        <f t="shared" si="3"/>
        <v>2.7323628528747741</v>
      </c>
      <c r="Q7" t="str">
        <f t="shared" si="4"/>
        <v>23 Waked 2012, Mother, Line</v>
      </c>
      <c r="R7" t="str">
        <f t="shared" si="5"/>
        <v>23 Waked 2012, Mother, RR</v>
      </c>
    </row>
    <row r="8" spans="1:19" x14ac:dyDescent="0.25">
      <c r="A8">
        <v>5</v>
      </c>
      <c r="B8">
        <f t="shared" si="6"/>
        <v>5</v>
      </c>
      <c r="C8">
        <f t="shared" si="7"/>
        <v>5</v>
      </c>
      <c r="D8" s="3">
        <f t="shared" ref="D8:D61" si="8">D$6</f>
        <v>0.01</v>
      </c>
      <c r="E8" s="18" t="s">
        <v>233</v>
      </c>
      <c r="F8">
        <v>1.36</v>
      </c>
      <c r="G8">
        <v>0.61</v>
      </c>
      <c r="H8">
        <v>3.07</v>
      </c>
      <c r="J8">
        <f t="shared" ref="J8:J61" si="9">J$6</f>
        <v>20</v>
      </c>
      <c r="K8" s="13" t="str">
        <f>CONCATENATE(TEXT(F8,"0.00"), " (",TEXT(G8,"0.00")," - ",TEXT(H8,"0.00"),")")</f>
        <v>1.36 (0.61 - 3.07)</v>
      </c>
      <c r="L8">
        <f>(LN(H8)-LN(G8))/(2*NORMSINV(0.975))</f>
        <v>0.41224581067827831</v>
      </c>
      <c r="M8">
        <f t="shared" si="0"/>
        <v>5.884200981040455</v>
      </c>
      <c r="N8" s="8">
        <f t="shared" si="1"/>
        <v>5.6183570209028266</v>
      </c>
      <c r="O8" s="8">
        <f t="shared" si="2"/>
        <v>2.370307368444613</v>
      </c>
      <c r="P8" s="9">
        <f t="shared" si="3"/>
        <v>3.7199785948035835</v>
      </c>
      <c r="Q8" t="str">
        <f t="shared" si="4"/>
        <v>23 Waked 2012, Father, Line</v>
      </c>
      <c r="R8" t="str">
        <f t="shared" si="5"/>
        <v>23 Waked 2012, Father, RR</v>
      </c>
    </row>
    <row r="9" spans="1:19" x14ac:dyDescent="0.25">
      <c r="B9">
        <f t="shared" si="6"/>
        <v>0</v>
      </c>
      <c r="C9">
        <f t="shared" si="7"/>
        <v>0</v>
      </c>
      <c r="D9" s="3">
        <f t="shared" si="8"/>
        <v>0.01</v>
      </c>
      <c r="E9" s="18"/>
      <c r="I9" s="18"/>
      <c r="J9">
        <f t="shared" si="9"/>
        <v>20</v>
      </c>
      <c r="K9" s="13" t="str">
        <f>CONCATENATE(TEXT(F9,"0.00"), " (",TEXT(G9,"0.00")," - ",TEXT(H9,"0.00"),")")</f>
        <v>0.00 (0.00 - 0.00)</v>
      </c>
      <c r="N9" s="8"/>
      <c r="O9" s="8"/>
      <c r="P9" s="9"/>
      <c r="Q9" t="str">
        <f t="shared" si="4"/>
        <v>0.00, Line</v>
      </c>
      <c r="R9" t="str">
        <f t="shared" si="5"/>
        <v>0.00, RR</v>
      </c>
    </row>
    <row r="10" spans="1:19" x14ac:dyDescent="0.25">
      <c r="B10">
        <f t="shared" si="6"/>
        <v>0</v>
      </c>
      <c r="C10">
        <f t="shared" si="7"/>
        <v>0</v>
      </c>
      <c r="D10" s="3">
        <f t="shared" si="8"/>
        <v>0.01</v>
      </c>
      <c r="E10" s="18"/>
      <c r="J10">
        <f t="shared" si="9"/>
        <v>20</v>
      </c>
      <c r="K10" s="13" t="str">
        <f>CONCATENATE(TEXT(F10,"0.00"), " (",TEXT(G10,"0.00")," - ",TEXT(H10,"0.00"),")")</f>
        <v>0.00 (0.00 - 0.00)</v>
      </c>
      <c r="N10" s="8"/>
      <c r="O10" s="8"/>
      <c r="P10" s="9"/>
      <c r="Q10" t="str">
        <f t="shared" si="4"/>
        <v>0.00, Line</v>
      </c>
      <c r="R10" t="str">
        <f t="shared" si="5"/>
        <v>0.00, RR</v>
      </c>
    </row>
    <row r="11" spans="1:19" ht="12.75" customHeight="1" x14ac:dyDescent="0.25">
      <c r="A11" s="18"/>
      <c r="B11">
        <f t="shared" si="6"/>
        <v>0</v>
      </c>
      <c r="C11">
        <f t="shared" si="7"/>
        <v>0</v>
      </c>
      <c r="D11" s="3">
        <f t="shared" si="8"/>
        <v>0.01</v>
      </c>
      <c r="E11" s="18"/>
      <c r="J11">
        <f t="shared" si="9"/>
        <v>20</v>
      </c>
      <c r="K11" s="13" t="str">
        <f t="shared" ref="K11:K50" si="10">CONCATENATE(TEXT(F11,"0.00"), " (",TEXT(G11,"0.00")," - ",TEXT(H11,"0.00"),")")</f>
        <v>0.00 (0.00 - 0.00)</v>
      </c>
      <c r="N11" s="8"/>
      <c r="O11" s="8"/>
      <c r="P11" s="9"/>
      <c r="Q11" t="str">
        <f t="shared" si="4"/>
        <v>0.00, Line</v>
      </c>
      <c r="R11" t="str">
        <f t="shared" si="5"/>
        <v>0.00, RR</v>
      </c>
    </row>
    <row r="12" spans="1:19" x14ac:dyDescent="0.25">
      <c r="A12" s="18"/>
      <c r="B12">
        <f t="shared" si="6"/>
        <v>0</v>
      </c>
      <c r="C12">
        <f t="shared" si="7"/>
        <v>0</v>
      </c>
      <c r="D12" s="3">
        <f t="shared" si="8"/>
        <v>0.01</v>
      </c>
      <c r="E12" s="18"/>
      <c r="J12">
        <f t="shared" si="9"/>
        <v>20</v>
      </c>
      <c r="K12" s="13" t="str">
        <f t="shared" si="10"/>
        <v>0.00 (0.00 - 0.00)</v>
      </c>
      <c r="N12" s="8"/>
      <c r="O12" s="8"/>
      <c r="P12" s="9"/>
      <c r="Q12" t="str">
        <f t="shared" si="4"/>
        <v>0.00, Line</v>
      </c>
      <c r="R12" t="str">
        <f t="shared" si="5"/>
        <v>0.00, RR</v>
      </c>
    </row>
    <row r="13" spans="1:19" x14ac:dyDescent="0.25">
      <c r="A13" s="18"/>
      <c r="B13">
        <f t="shared" si="6"/>
        <v>0</v>
      </c>
      <c r="C13">
        <f t="shared" si="7"/>
        <v>0</v>
      </c>
      <c r="D13" s="3">
        <f t="shared" si="8"/>
        <v>0.01</v>
      </c>
      <c r="E13" s="18"/>
      <c r="J13">
        <f t="shared" si="9"/>
        <v>20</v>
      </c>
      <c r="K13" s="13" t="str">
        <f t="shared" si="10"/>
        <v>0.00 (0.00 - 0.00)</v>
      </c>
      <c r="N13" s="8"/>
      <c r="O13" s="8"/>
      <c r="P13" s="9"/>
      <c r="Q13" t="str">
        <f t="shared" si="4"/>
        <v>0.00, Line</v>
      </c>
      <c r="R13" t="str">
        <f t="shared" si="5"/>
        <v>0.00, RR</v>
      </c>
    </row>
    <row r="14" spans="1:19" x14ac:dyDescent="0.25">
      <c r="A14" s="18"/>
      <c r="B14">
        <f t="shared" si="6"/>
        <v>0</v>
      </c>
      <c r="C14">
        <f t="shared" si="7"/>
        <v>0</v>
      </c>
      <c r="D14" s="3">
        <f t="shared" si="8"/>
        <v>0.01</v>
      </c>
      <c r="E14" s="18"/>
      <c r="J14">
        <f t="shared" si="9"/>
        <v>20</v>
      </c>
      <c r="K14" s="13" t="str">
        <f t="shared" si="10"/>
        <v>0.00 (0.00 - 0.00)</v>
      </c>
      <c r="N14" s="8"/>
      <c r="O14" s="8"/>
      <c r="P14" s="9"/>
      <c r="Q14" t="str">
        <f t="shared" si="4"/>
        <v>0.00, Line</v>
      </c>
      <c r="R14" t="str">
        <f t="shared" si="5"/>
        <v>0.00, RR</v>
      </c>
    </row>
    <row r="15" spans="1:19" x14ac:dyDescent="0.25">
      <c r="A15" s="18"/>
      <c r="B15">
        <f t="shared" si="6"/>
        <v>0</v>
      </c>
      <c r="C15">
        <f t="shared" si="7"/>
        <v>0</v>
      </c>
      <c r="D15" s="3">
        <f t="shared" si="8"/>
        <v>0.01</v>
      </c>
      <c r="E15" s="18"/>
      <c r="J15">
        <f t="shared" si="9"/>
        <v>20</v>
      </c>
      <c r="K15" s="13" t="str">
        <f t="shared" si="10"/>
        <v>0.00 (0.00 - 0.00)</v>
      </c>
      <c r="N15" s="8"/>
      <c r="O15" s="8"/>
      <c r="P15" s="9"/>
      <c r="Q15" t="str">
        <f t="shared" si="4"/>
        <v>0.00, Line</v>
      </c>
      <c r="R15" t="str">
        <f t="shared" si="5"/>
        <v>0.00, RR</v>
      </c>
    </row>
    <row r="16" spans="1:19" ht="12.75" customHeight="1" x14ac:dyDescent="0.25">
      <c r="A16" s="60"/>
      <c r="B16" s="60">
        <f t="shared" si="6"/>
        <v>0</v>
      </c>
      <c r="C16" s="60">
        <f t="shared" si="7"/>
        <v>0</v>
      </c>
      <c r="D16" s="3">
        <f t="shared" si="8"/>
        <v>0.01</v>
      </c>
      <c r="E16" s="61"/>
      <c r="F16" s="60"/>
      <c r="G16" s="60"/>
      <c r="H16" s="60"/>
      <c r="I16" s="60"/>
      <c r="J16">
        <f t="shared" si="9"/>
        <v>20</v>
      </c>
      <c r="K16" s="13" t="str">
        <f t="shared" si="10"/>
        <v>0.00 (0.00 - 0.00)</v>
      </c>
      <c r="N16" s="8"/>
      <c r="O16" s="8"/>
      <c r="P16" s="9"/>
      <c r="Q16" t="str">
        <f t="shared" si="4"/>
        <v>0.00, Line</v>
      </c>
      <c r="R16" t="str">
        <f t="shared" si="5"/>
        <v>0.00, RR</v>
      </c>
    </row>
    <row r="17" spans="1:18" x14ac:dyDescent="0.25">
      <c r="A17" s="4"/>
      <c r="B17" s="60">
        <f t="shared" si="6"/>
        <v>0</v>
      </c>
      <c r="C17" s="60">
        <f t="shared" si="7"/>
        <v>0</v>
      </c>
      <c r="D17" s="3">
        <f t="shared" si="8"/>
        <v>0.01</v>
      </c>
      <c r="E17" s="61"/>
      <c r="F17" s="60"/>
      <c r="G17" s="60"/>
      <c r="H17" s="60"/>
      <c r="I17" s="60"/>
      <c r="J17">
        <f t="shared" si="9"/>
        <v>20</v>
      </c>
      <c r="K17" s="13" t="str">
        <f t="shared" si="10"/>
        <v>0.00 (0.00 - 0.00)</v>
      </c>
      <c r="N17" s="8"/>
      <c r="O17" s="8"/>
      <c r="P17" s="9"/>
      <c r="Q17" t="str">
        <f t="shared" si="4"/>
        <v>0.00, Line</v>
      </c>
      <c r="R17" t="str">
        <f t="shared" si="5"/>
        <v>0.00, RR</v>
      </c>
    </row>
    <row r="18" spans="1:18" x14ac:dyDescent="0.25">
      <c r="A18" s="4"/>
      <c r="B18">
        <f t="shared" si="6"/>
        <v>0</v>
      </c>
      <c r="C18">
        <f t="shared" si="7"/>
        <v>0</v>
      </c>
      <c r="D18" s="3">
        <f t="shared" si="8"/>
        <v>0.01</v>
      </c>
      <c r="E18" s="18"/>
      <c r="J18">
        <f t="shared" si="9"/>
        <v>20</v>
      </c>
      <c r="K18" s="13" t="str">
        <f t="shared" si="10"/>
        <v>0.00 (0.00 - 0.00)</v>
      </c>
      <c r="N18" s="8"/>
      <c r="O18" s="8"/>
      <c r="P18" s="9"/>
      <c r="Q18" t="str">
        <f t="shared" si="4"/>
        <v>0.00, Line</v>
      </c>
      <c r="R18" t="str">
        <f t="shared" si="5"/>
        <v>0.00, RR</v>
      </c>
    </row>
    <row r="19" spans="1:18" x14ac:dyDescent="0.25">
      <c r="A19" s="4"/>
      <c r="B19">
        <f t="shared" si="6"/>
        <v>0</v>
      </c>
      <c r="C19">
        <f t="shared" si="7"/>
        <v>0</v>
      </c>
      <c r="D19" s="3">
        <f t="shared" si="8"/>
        <v>0.01</v>
      </c>
      <c r="E19" s="18"/>
      <c r="J19">
        <f t="shared" si="9"/>
        <v>20</v>
      </c>
      <c r="K19" s="13" t="str">
        <f t="shared" si="10"/>
        <v>0.00 (0.00 - 0.00)</v>
      </c>
      <c r="N19" s="8"/>
      <c r="O19" s="8"/>
      <c r="P19" s="9"/>
      <c r="Q19" t="str">
        <f t="shared" si="4"/>
        <v>0.00, Line</v>
      </c>
      <c r="R19" t="str">
        <f t="shared" si="5"/>
        <v>0.00, RR</v>
      </c>
    </row>
    <row r="20" spans="1:18" x14ac:dyDescent="0.25">
      <c r="A20" s="4"/>
      <c r="B20">
        <f t="shared" si="6"/>
        <v>0</v>
      </c>
      <c r="C20">
        <f t="shared" si="7"/>
        <v>0</v>
      </c>
      <c r="D20" s="3">
        <f t="shared" si="8"/>
        <v>0.01</v>
      </c>
      <c r="E20" s="18"/>
      <c r="J20">
        <f t="shared" si="9"/>
        <v>20</v>
      </c>
      <c r="K20" s="13" t="str">
        <f t="shared" si="10"/>
        <v>0.00 (0.00 - 0.00)</v>
      </c>
      <c r="N20" s="8"/>
      <c r="O20" s="8"/>
      <c r="P20" s="9"/>
      <c r="Q20" t="str">
        <f t="shared" si="4"/>
        <v>0.00, Line</v>
      </c>
      <c r="R20" t="str">
        <f t="shared" si="5"/>
        <v>0.00, RR</v>
      </c>
    </row>
    <row r="21" spans="1:18" x14ac:dyDescent="0.25">
      <c r="A21" s="4"/>
      <c r="B21">
        <f t="shared" si="6"/>
        <v>0</v>
      </c>
      <c r="C21">
        <f t="shared" si="7"/>
        <v>0</v>
      </c>
      <c r="D21" s="3">
        <f t="shared" si="8"/>
        <v>0.01</v>
      </c>
      <c r="E21" s="18"/>
      <c r="J21">
        <f t="shared" si="9"/>
        <v>20</v>
      </c>
      <c r="K21" s="13" t="str">
        <f t="shared" si="10"/>
        <v>0.00 (0.00 - 0.00)</v>
      </c>
      <c r="N21" s="8"/>
      <c r="O21" s="8"/>
      <c r="P21" s="9"/>
      <c r="Q21" t="str">
        <f t="shared" si="4"/>
        <v>0.00, Line</v>
      </c>
      <c r="R21" t="str">
        <f t="shared" si="5"/>
        <v>0.00, RR</v>
      </c>
    </row>
    <row r="22" spans="1:18" x14ac:dyDescent="0.25">
      <c r="A22" s="4"/>
      <c r="B22">
        <f t="shared" si="6"/>
        <v>0</v>
      </c>
      <c r="C22">
        <f t="shared" si="7"/>
        <v>0</v>
      </c>
      <c r="D22" s="3">
        <f t="shared" si="8"/>
        <v>0.01</v>
      </c>
      <c r="E22" s="18"/>
      <c r="J22">
        <f t="shared" si="9"/>
        <v>20</v>
      </c>
      <c r="K22" s="13" t="str">
        <f t="shared" si="10"/>
        <v>0.00 (0.00 - 0.00)</v>
      </c>
      <c r="N22" s="8"/>
      <c r="O22" s="8"/>
      <c r="P22" s="9"/>
      <c r="Q22" t="str">
        <f t="shared" si="4"/>
        <v>0.00, Line</v>
      </c>
      <c r="R22" t="str">
        <f t="shared" si="5"/>
        <v>0.00, RR</v>
      </c>
    </row>
    <row r="23" spans="1:18" x14ac:dyDescent="0.25">
      <c r="A23" s="4"/>
      <c r="B23">
        <f t="shared" si="6"/>
        <v>0</v>
      </c>
      <c r="C23">
        <f t="shared" si="7"/>
        <v>0</v>
      </c>
      <c r="D23" s="3">
        <f t="shared" si="8"/>
        <v>0.01</v>
      </c>
      <c r="E23" s="18"/>
      <c r="J23">
        <f t="shared" si="9"/>
        <v>20</v>
      </c>
      <c r="K23" s="13" t="str">
        <f t="shared" si="10"/>
        <v>0.00 (0.00 - 0.00)</v>
      </c>
      <c r="N23" s="8"/>
      <c r="O23" s="8"/>
      <c r="P23" s="9"/>
      <c r="Q23" t="str">
        <f t="shared" si="4"/>
        <v>0.00, Line</v>
      </c>
      <c r="R23" t="str">
        <f t="shared" si="5"/>
        <v>0.00, RR</v>
      </c>
    </row>
    <row r="24" spans="1:18" x14ac:dyDescent="0.25">
      <c r="A24" s="4"/>
      <c r="B24">
        <f t="shared" si="6"/>
        <v>0</v>
      </c>
      <c r="C24">
        <f t="shared" si="7"/>
        <v>0</v>
      </c>
      <c r="D24" s="3">
        <f t="shared" si="8"/>
        <v>0.01</v>
      </c>
      <c r="E24" s="18"/>
      <c r="J24">
        <f t="shared" si="9"/>
        <v>20</v>
      </c>
      <c r="K24" s="13" t="str">
        <f t="shared" si="10"/>
        <v>0.00 (0.00 - 0.00)</v>
      </c>
      <c r="N24" s="8"/>
      <c r="O24" s="8"/>
      <c r="P24" s="9"/>
      <c r="Q24" t="str">
        <f t="shared" si="4"/>
        <v>0.00, Line</v>
      </c>
      <c r="R24" t="str">
        <f t="shared" si="5"/>
        <v>0.00, RR</v>
      </c>
    </row>
    <row r="25" spans="1:18" x14ac:dyDescent="0.25">
      <c r="A25" s="4"/>
      <c r="B25">
        <f t="shared" si="6"/>
        <v>0</v>
      </c>
      <c r="C25">
        <f t="shared" si="7"/>
        <v>0</v>
      </c>
      <c r="D25" s="3">
        <f t="shared" si="8"/>
        <v>0.01</v>
      </c>
      <c r="E25" s="18"/>
      <c r="J25">
        <f t="shared" si="9"/>
        <v>20</v>
      </c>
      <c r="K25" s="13" t="str">
        <f t="shared" si="10"/>
        <v>0.00 (0.00 - 0.00)</v>
      </c>
      <c r="N25" s="8"/>
      <c r="O25" s="8"/>
      <c r="P25" s="9"/>
      <c r="Q25" t="str">
        <f t="shared" si="4"/>
        <v>0.00, Line</v>
      </c>
      <c r="R25" t="str">
        <f t="shared" si="5"/>
        <v>0.00, RR</v>
      </c>
    </row>
    <row r="26" spans="1:18" x14ac:dyDescent="0.25">
      <c r="A26" s="60"/>
      <c r="B26" s="60">
        <f t="shared" si="6"/>
        <v>0</v>
      </c>
      <c r="C26" s="60">
        <f t="shared" si="7"/>
        <v>0</v>
      </c>
      <c r="D26" s="3">
        <f t="shared" si="8"/>
        <v>0.01</v>
      </c>
      <c r="E26" s="61"/>
      <c r="F26" s="60"/>
      <c r="G26" s="60"/>
      <c r="H26" s="60"/>
      <c r="I26" s="60"/>
      <c r="J26">
        <f t="shared" si="9"/>
        <v>20</v>
      </c>
      <c r="K26" s="13" t="str">
        <f t="shared" si="10"/>
        <v>0.00 (0.00 - 0.00)</v>
      </c>
      <c r="N26" s="8"/>
      <c r="O26" s="8"/>
      <c r="P26" s="9"/>
      <c r="Q26" t="str">
        <f t="shared" si="4"/>
        <v>0.00, Line</v>
      </c>
      <c r="R26" t="str">
        <f t="shared" si="5"/>
        <v>0.00, RR</v>
      </c>
    </row>
    <row r="27" spans="1:18" x14ac:dyDescent="0.25">
      <c r="A27" s="4"/>
      <c r="B27" s="60">
        <f t="shared" si="6"/>
        <v>0</v>
      </c>
      <c r="C27" s="60">
        <f t="shared" si="7"/>
        <v>0</v>
      </c>
      <c r="D27" s="3">
        <f t="shared" si="8"/>
        <v>0.01</v>
      </c>
      <c r="E27" s="61"/>
      <c r="F27" s="60"/>
      <c r="G27" s="60"/>
      <c r="H27" s="60"/>
      <c r="I27" s="60"/>
      <c r="J27">
        <f t="shared" si="9"/>
        <v>20</v>
      </c>
      <c r="K27" s="13" t="str">
        <f t="shared" si="10"/>
        <v>0.00 (0.00 - 0.00)</v>
      </c>
      <c r="N27" s="8"/>
      <c r="O27" s="8"/>
      <c r="P27" s="9"/>
      <c r="Q27" t="str">
        <f t="shared" si="4"/>
        <v>0.00, Line</v>
      </c>
      <c r="R27" t="str">
        <f t="shared" si="5"/>
        <v>0.00, RR</v>
      </c>
    </row>
    <row r="28" spans="1:18" x14ac:dyDescent="0.25">
      <c r="A28" s="4"/>
      <c r="B28">
        <f t="shared" si="6"/>
        <v>0</v>
      </c>
      <c r="C28">
        <f t="shared" si="7"/>
        <v>0</v>
      </c>
      <c r="D28" s="3">
        <f t="shared" si="8"/>
        <v>0.01</v>
      </c>
      <c r="E28" s="18"/>
      <c r="J28">
        <f t="shared" si="9"/>
        <v>20</v>
      </c>
      <c r="K28" s="13" t="str">
        <f t="shared" si="10"/>
        <v>0.00 (0.00 - 0.00)</v>
      </c>
      <c r="N28" s="8"/>
      <c r="O28" s="8"/>
      <c r="P28" s="9"/>
      <c r="Q28" t="str">
        <f t="shared" si="4"/>
        <v>0.00, Line</v>
      </c>
      <c r="R28" t="str">
        <f t="shared" si="5"/>
        <v>0.00, RR</v>
      </c>
    </row>
    <row r="29" spans="1:18" x14ac:dyDescent="0.25">
      <c r="A29" s="4"/>
      <c r="B29">
        <f t="shared" si="6"/>
        <v>0</v>
      </c>
      <c r="C29">
        <f t="shared" si="7"/>
        <v>0</v>
      </c>
      <c r="D29" s="3">
        <f t="shared" si="8"/>
        <v>0.01</v>
      </c>
      <c r="E29" s="18"/>
      <c r="J29">
        <f t="shared" si="9"/>
        <v>20</v>
      </c>
      <c r="K29" s="13" t="str">
        <f t="shared" si="10"/>
        <v>0.00 (0.00 - 0.00)</v>
      </c>
      <c r="N29" s="8"/>
      <c r="O29" s="8"/>
      <c r="P29" s="9"/>
      <c r="Q29" t="str">
        <f t="shared" si="4"/>
        <v>0.00, Line</v>
      </c>
      <c r="R29" t="str">
        <f t="shared" si="5"/>
        <v>0.00, RR</v>
      </c>
    </row>
    <row r="30" spans="1:18" x14ac:dyDescent="0.25">
      <c r="A30" s="4"/>
      <c r="B30">
        <f t="shared" si="6"/>
        <v>0</v>
      </c>
      <c r="C30">
        <f t="shared" si="7"/>
        <v>0</v>
      </c>
      <c r="D30" s="3">
        <f t="shared" si="8"/>
        <v>0.01</v>
      </c>
      <c r="E30" s="18"/>
      <c r="J30">
        <f t="shared" si="9"/>
        <v>20</v>
      </c>
      <c r="K30" s="13" t="str">
        <f t="shared" si="10"/>
        <v>0.00 (0.00 - 0.00)</v>
      </c>
      <c r="N30" s="8"/>
      <c r="O30" s="8"/>
      <c r="P30" s="9"/>
      <c r="Q30" t="str">
        <f t="shared" si="4"/>
        <v>0.00, Line</v>
      </c>
      <c r="R30" t="str">
        <f t="shared" si="5"/>
        <v>0.00, RR</v>
      </c>
    </row>
    <row r="31" spans="1:18" x14ac:dyDescent="0.25">
      <c r="A31" s="4"/>
      <c r="B31">
        <f t="shared" si="6"/>
        <v>0</v>
      </c>
      <c r="C31">
        <f t="shared" si="7"/>
        <v>0</v>
      </c>
      <c r="D31" s="3">
        <f t="shared" si="8"/>
        <v>0.01</v>
      </c>
      <c r="E31" s="18"/>
      <c r="J31">
        <f t="shared" si="9"/>
        <v>20</v>
      </c>
      <c r="K31" s="13" t="str">
        <f t="shared" si="10"/>
        <v>0.00 (0.00 - 0.00)</v>
      </c>
      <c r="N31" s="8"/>
      <c r="O31" s="8"/>
      <c r="P31" s="9"/>
      <c r="Q31" t="str">
        <f t="shared" si="4"/>
        <v>0.00, Line</v>
      </c>
      <c r="R31" t="str">
        <f t="shared" si="5"/>
        <v>0.00, RR</v>
      </c>
    </row>
    <row r="32" spans="1:18" x14ac:dyDescent="0.25">
      <c r="A32" s="4"/>
      <c r="B32">
        <f t="shared" si="6"/>
        <v>0</v>
      </c>
      <c r="C32">
        <f t="shared" si="7"/>
        <v>0</v>
      </c>
      <c r="D32" s="3">
        <f t="shared" si="8"/>
        <v>0.01</v>
      </c>
      <c r="E32" s="18"/>
      <c r="J32">
        <f t="shared" si="9"/>
        <v>20</v>
      </c>
      <c r="K32" s="13" t="str">
        <f t="shared" si="10"/>
        <v>0.00 (0.00 - 0.00)</v>
      </c>
      <c r="N32" s="8"/>
      <c r="O32" s="8"/>
      <c r="P32" s="9"/>
      <c r="Q32" t="str">
        <f t="shared" si="4"/>
        <v>0.00, Line</v>
      </c>
      <c r="R32" t="str">
        <f t="shared" si="5"/>
        <v>0.00, RR</v>
      </c>
    </row>
    <row r="33" spans="1:18" x14ac:dyDescent="0.25">
      <c r="A33" s="4"/>
      <c r="B33">
        <f t="shared" si="6"/>
        <v>0</v>
      </c>
      <c r="C33">
        <f t="shared" si="7"/>
        <v>0</v>
      </c>
      <c r="D33" s="3">
        <f t="shared" si="8"/>
        <v>0.01</v>
      </c>
      <c r="E33" s="18"/>
      <c r="J33">
        <f t="shared" si="9"/>
        <v>20</v>
      </c>
      <c r="K33" s="13" t="str">
        <f t="shared" si="10"/>
        <v>0.00 (0.00 - 0.00)</v>
      </c>
      <c r="N33" s="8"/>
      <c r="O33" s="8"/>
      <c r="P33" s="9"/>
      <c r="Q33" t="str">
        <f t="shared" si="4"/>
        <v>0.00, Line</v>
      </c>
      <c r="R33" t="str">
        <f t="shared" si="5"/>
        <v>0.00, RR</v>
      </c>
    </row>
    <row r="34" spans="1:18" x14ac:dyDescent="0.25">
      <c r="A34" s="4"/>
      <c r="B34">
        <f t="shared" si="6"/>
        <v>0</v>
      </c>
      <c r="C34">
        <f t="shared" si="7"/>
        <v>0</v>
      </c>
      <c r="D34" s="3">
        <f t="shared" si="8"/>
        <v>0.01</v>
      </c>
      <c r="E34" s="18"/>
      <c r="I34" s="18"/>
      <c r="J34">
        <f t="shared" si="9"/>
        <v>20</v>
      </c>
      <c r="K34" s="13" t="str">
        <f t="shared" si="10"/>
        <v>0.00 (0.00 - 0.00)</v>
      </c>
      <c r="N34" s="8"/>
      <c r="O34" s="8"/>
      <c r="P34" s="9"/>
      <c r="Q34" t="str">
        <f t="shared" si="4"/>
        <v>0.00, Line</v>
      </c>
      <c r="R34" t="str">
        <f t="shared" si="5"/>
        <v>0.00, RR</v>
      </c>
    </row>
    <row r="35" spans="1:18" x14ac:dyDescent="0.25">
      <c r="A35" s="4"/>
      <c r="B35">
        <f t="shared" si="6"/>
        <v>0</v>
      </c>
      <c r="C35">
        <f t="shared" si="7"/>
        <v>0</v>
      </c>
      <c r="D35" s="3">
        <f t="shared" si="8"/>
        <v>0.01</v>
      </c>
      <c r="E35" s="18"/>
      <c r="J35">
        <f t="shared" si="9"/>
        <v>20</v>
      </c>
      <c r="K35" s="13" t="str">
        <f t="shared" si="10"/>
        <v>0.00 (0.00 - 0.00)</v>
      </c>
      <c r="N35" s="8"/>
      <c r="O35" s="8"/>
      <c r="P35" s="9"/>
      <c r="Q35" t="str">
        <f t="shared" si="4"/>
        <v>0.00, Line</v>
      </c>
      <c r="R35" t="str">
        <f t="shared" si="5"/>
        <v>0.00, RR</v>
      </c>
    </row>
    <row r="36" spans="1:18" x14ac:dyDescent="0.25">
      <c r="A36" s="4"/>
      <c r="B36">
        <f t="shared" si="6"/>
        <v>0</v>
      </c>
      <c r="C36">
        <f t="shared" si="7"/>
        <v>0</v>
      </c>
      <c r="D36" s="3">
        <f t="shared" si="8"/>
        <v>0.01</v>
      </c>
      <c r="E36" s="18"/>
      <c r="J36">
        <f t="shared" si="9"/>
        <v>20</v>
      </c>
      <c r="K36" s="13" t="str">
        <f t="shared" si="10"/>
        <v>0.00 (0.00 - 0.00)</v>
      </c>
      <c r="N36" s="8"/>
      <c r="O36" s="8"/>
      <c r="P36" s="9"/>
      <c r="Q36" t="str">
        <f t="shared" si="4"/>
        <v>0.00, Line</v>
      </c>
      <c r="R36" t="str">
        <f t="shared" si="5"/>
        <v>0.00, RR</v>
      </c>
    </row>
    <row r="37" spans="1:18" x14ac:dyDescent="0.25">
      <c r="A37" s="60"/>
      <c r="B37" s="60">
        <f t="shared" si="6"/>
        <v>0</v>
      </c>
      <c r="C37" s="60">
        <f t="shared" si="7"/>
        <v>0</v>
      </c>
      <c r="D37" s="3">
        <f t="shared" si="8"/>
        <v>0.01</v>
      </c>
      <c r="E37" s="61"/>
      <c r="F37" s="60"/>
      <c r="G37" s="60"/>
      <c r="H37" s="60"/>
      <c r="I37" s="60"/>
      <c r="J37">
        <f t="shared" si="9"/>
        <v>20</v>
      </c>
      <c r="K37" s="13" t="str">
        <f t="shared" si="10"/>
        <v>0.00 (0.00 - 0.00)</v>
      </c>
      <c r="N37" s="8"/>
      <c r="O37" s="8"/>
      <c r="P37" s="9"/>
      <c r="Q37" t="str">
        <f t="shared" si="4"/>
        <v>0.00, Line</v>
      </c>
      <c r="R37" t="str">
        <f t="shared" si="5"/>
        <v>0.00, RR</v>
      </c>
    </row>
    <row r="38" spans="1:18" x14ac:dyDescent="0.25">
      <c r="A38" s="4"/>
      <c r="B38" s="60">
        <f t="shared" si="6"/>
        <v>0</v>
      </c>
      <c r="C38" s="60">
        <f t="shared" si="7"/>
        <v>0</v>
      </c>
      <c r="D38" s="3">
        <f t="shared" si="8"/>
        <v>0.01</v>
      </c>
      <c r="E38" s="61"/>
      <c r="F38" s="60"/>
      <c r="G38" s="60"/>
      <c r="H38" s="60"/>
      <c r="I38" s="60"/>
      <c r="J38">
        <f t="shared" si="9"/>
        <v>20</v>
      </c>
      <c r="K38" s="13" t="str">
        <f t="shared" si="10"/>
        <v>0.00 (0.00 - 0.00)</v>
      </c>
      <c r="N38" s="8"/>
      <c r="O38" s="8"/>
      <c r="P38" s="9"/>
      <c r="Q38" t="str">
        <f t="shared" si="4"/>
        <v>0.00, Line</v>
      </c>
      <c r="R38" t="str">
        <f t="shared" si="5"/>
        <v>0.00, RR</v>
      </c>
    </row>
    <row r="39" spans="1:18" x14ac:dyDescent="0.25">
      <c r="A39" s="60"/>
      <c r="B39" s="60">
        <f t="shared" si="6"/>
        <v>0</v>
      </c>
      <c r="C39" s="60">
        <f t="shared" si="7"/>
        <v>0</v>
      </c>
      <c r="D39" s="3">
        <f t="shared" si="8"/>
        <v>0.01</v>
      </c>
      <c r="E39" s="61"/>
      <c r="F39" s="60"/>
      <c r="G39" s="60"/>
      <c r="H39" s="60"/>
      <c r="I39" s="60"/>
      <c r="J39">
        <f t="shared" si="9"/>
        <v>20</v>
      </c>
      <c r="K39" s="13" t="str">
        <f t="shared" si="10"/>
        <v>0.00 (0.00 - 0.00)</v>
      </c>
      <c r="N39" s="8"/>
      <c r="O39" s="8"/>
      <c r="P39" s="9"/>
      <c r="Q39" t="str">
        <f t="shared" si="4"/>
        <v>0.00, Line</v>
      </c>
      <c r="R39" t="str">
        <f t="shared" si="5"/>
        <v>0.00, RR</v>
      </c>
    </row>
    <row r="40" spans="1:18" x14ac:dyDescent="0.25">
      <c r="B40">
        <f t="shared" si="6"/>
        <v>0</v>
      </c>
      <c r="C40">
        <f t="shared" si="7"/>
        <v>0</v>
      </c>
      <c r="D40" s="3">
        <f t="shared" si="8"/>
        <v>0.01</v>
      </c>
      <c r="E40" s="18"/>
      <c r="J40">
        <f t="shared" si="9"/>
        <v>20</v>
      </c>
      <c r="K40" s="13" t="str">
        <f t="shared" si="10"/>
        <v>0.00 (0.00 - 0.00)</v>
      </c>
      <c r="N40" s="8"/>
      <c r="O40" s="8"/>
      <c r="P40" s="9"/>
      <c r="Q40" t="str">
        <f t="shared" si="4"/>
        <v>0.00, Line</v>
      </c>
      <c r="R40" t="str">
        <f t="shared" si="5"/>
        <v>0.00, RR</v>
      </c>
    </row>
    <row r="41" spans="1:18" x14ac:dyDescent="0.25">
      <c r="B41">
        <f t="shared" si="6"/>
        <v>0</v>
      </c>
      <c r="C41">
        <f t="shared" si="7"/>
        <v>0</v>
      </c>
      <c r="D41" s="3">
        <f t="shared" si="8"/>
        <v>0.01</v>
      </c>
      <c r="E41" s="18"/>
      <c r="J41">
        <f t="shared" si="9"/>
        <v>20</v>
      </c>
      <c r="K41" s="13" t="str">
        <f t="shared" si="10"/>
        <v>0.00 (0.00 - 0.00)</v>
      </c>
      <c r="N41" s="8"/>
      <c r="O41" s="8"/>
      <c r="P41" s="9"/>
      <c r="Q41" t="str">
        <f t="shared" si="4"/>
        <v>0.00, Line</v>
      </c>
      <c r="R41" t="str">
        <f t="shared" si="5"/>
        <v>0.00, RR</v>
      </c>
    </row>
    <row r="42" spans="1:18" x14ac:dyDescent="0.25">
      <c r="B42">
        <f t="shared" si="6"/>
        <v>0</v>
      </c>
      <c r="C42">
        <f t="shared" si="7"/>
        <v>0</v>
      </c>
      <c r="D42" s="3">
        <f t="shared" si="8"/>
        <v>0.01</v>
      </c>
      <c r="E42" s="18"/>
      <c r="J42">
        <f t="shared" si="9"/>
        <v>20</v>
      </c>
      <c r="K42" s="13" t="str">
        <f t="shared" si="10"/>
        <v>0.00 (0.00 - 0.00)</v>
      </c>
      <c r="N42" s="8"/>
      <c r="O42" s="8"/>
      <c r="P42" s="9"/>
      <c r="Q42" t="str">
        <f t="shared" si="4"/>
        <v>0.00, Line</v>
      </c>
      <c r="R42" t="str">
        <f t="shared" si="5"/>
        <v>0.00, RR</v>
      </c>
    </row>
    <row r="43" spans="1:18" x14ac:dyDescent="0.25">
      <c r="B43">
        <f t="shared" si="6"/>
        <v>0</v>
      </c>
      <c r="C43">
        <f t="shared" si="7"/>
        <v>0</v>
      </c>
      <c r="D43" s="3">
        <f t="shared" si="8"/>
        <v>0.01</v>
      </c>
      <c r="E43" s="18"/>
      <c r="J43">
        <f t="shared" si="9"/>
        <v>20</v>
      </c>
      <c r="K43" s="13" t="str">
        <f t="shared" si="10"/>
        <v>0.00 (0.00 - 0.00)</v>
      </c>
      <c r="N43" s="8"/>
      <c r="O43" s="8"/>
      <c r="P43" s="9"/>
      <c r="Q43" t="str">
        <f t="shared" si="4"/>
        <v>0.00, Line</v>
      </c>
      <c r="R43" t="str">
        <f t="shared" si="5"/>
        <v>0.00, RR</v>
      </c>
    </row>
    <row r="44" spans="1:18" x14ac:dyDescent="0.25">
      <c r="B44">
        <f t="shared" si="6"/>
        <v>0</v>
      </c>
      <c r="C44">
        <f t="shared" si="7"/>
        <v>0</v>
      </c>
      <c r="D44" s="3">
        <f t="shared" si="8"/>
        <v>0.01</v>
      </c>
      <c r="E44" s="18"/>
      <c r="J44">
        <f t="shared" si="9"/>
        <v>20</v>
      </c>
      <c r="K44" s="13" t="str">
        <f t="shared" si="10"/>
        <v>0.00 (0.00 - 0.00)</v>
      </c>
      <c r="N44" s="8"/>
      <c r="O44" s="8"/>
      <c r="P44" s="9"/>
      <c r="Q44" t="str">
        <f t="shared" si="4"/>
        <v>0.00, Line</v>
      </c>
      <c r="R44" t="str">
        <f t="shared" si="5"/>
        <v>0.00, RR</v>
      </c>
    </row>
    <row r="45" spans="1:18" x14ac:dyDescent="0.25">
      <c r="B45">
        <f t="shared" si="6"/>
        <v>0</v>
      </c>
      <c r="C45">
        <f t="shared" si="7"/>
        <v>0</v>
      </c>
      <c r="D45" s="3">
        <f t="shared" si="8"/>
        <v>0.01</v>
      </c>
      <c r="E45" s="18"/>
      <c r="J45">
        <f t="shared" si="9"/>
        <v>20</v>
      </c>
      <c r="K45" s="13" t="str">
        <f t="shared" si="10"/>
        <v>0.00 (0.00 - 0.00)</v>
      </c>
      <c r="N45" s="8"/>
      <c r="O45" s="8"/>
      <c r="P45" s="9"/>
      <c r="Q45" t="str">
        <f t="shared" si="4"/>
        <v>0.00, Line</v>
      </c>
      <c r="R45" t="str">
        <f t="shared" si="5"/>
        <v>0.00, RR</v>
      </c>
    </row>
    <row r="46" spans="1:18" x14ac:dyDescent="0.25">
      <c r="B46">
        <f t="shared" si="6"/>
        <v>0</v>
      </c>
      <c r="C46">
        <f t="shared" si="7"/>
        <v>0</v>
      </c>
      <c r="D46" s="3">
        <f t="shared" si="8"/>
        <v>0.01</v>
      </c>
      <c r="E46" s="18"/>
      <c r="J46">
        <f t="shared" si="9"/>
        <v>20</v>
      </c>
      <c r="K46" s="13" t="str">
        <f t="shared" si="10"/>
        <v>0.00 (0.00 - 0.00)</v>
      </c>
      <c r="N46" s="8"/>
      <c r="O46" s="8"/>
      <c r="P46" s="9"/>
      <c r="Q46" t="str">
        <f t="shared" si="4"/>
        <v>0.00, Line</v>
      </c>
      <c r="R46" t="str">
        <f t="shared" si="5"/>
        <v>0.00, RR</v>
      </c>
    </row>
    <row r="47" spans="1:18" x14ac:dyDescent="0.25">
      <c r="B47">
        <f t="shared" si="6"/>
        <v>0</v>
      </c>
      <c r="C47">
        <f t="shared" si="7"/>
        <v>0</v>
      </c>
      <c r="D47" s="3">
        <f t="shared" si="8"/>
        <v>0.01</v>
      </c>
      <c r="E47" s="18"/>
      <c r="J47">
        <f t="shared" si="9"/>
        <v>20</v>
      </c>
      <c r="K47" s="13" t="str">
        <f t="shared" si="10"/>
        <v>0.00 (0.00 - 0.00)</v>
      </c>
      <c r="N47" s="8"/>
      <c r="O47" s="8"/>
      <c r="P47" s="9"/>
      <c r="Q47" t="str">
        <f t="shared" si="4"/>
        <v>0.00, Line</v>
      </c>
      <c r="R47" t="str">
        <f t="shared" si="5"/>
        <v>0.00, RR</v>
      </c>
    </row>
    <row r="48" spans="1:18" x14ac:dyDescent="0.25">
      <c r="B48">
        <f t="shared" si="6"/>
        <v>0</v>
      </c>
      <c r="C48">
        <f t="shared" si="7"/>
        <v>0</v>
      </c>
      <c r="D48" s="3">
        <f t="shared" si="8"/>
        <v>0.01</v>
      </c>
      <c r="E48" s="18"/>
      <c r="J48">
        <f t="shared" si="9"/>
        <v>20</v>
      </c>
      <c r="K48" s="13" t="str">
        <f t="shared" si="10"/>
        <v>0.00 (0.00 - 0.00)</v>
      </c>
      <c r="N48" s="8"/>
      <c r="O48" s="8"/>
      <c r="P48" s="9"/>
      <c r="Q48" t="str">
        <f t="shared" si="4"/>
        <v>0.00, Line</v>
      </c>
      <c r="R48" t="str">
        <f t="shared" si="5"/>
        <v>0.00, RR</v>
      </c>
    </row>
    <row r="49" spans="1:20" x14ac:dyDescent="0.25">
      <c r="B49">
        <f t="shared" si="6"/>
        <v>0</v>
      </c>
      <c r="C49">
        <f t="shared" si="7"/>
        <v>0</v>
      </c>
      <c r="D49" s="3">
        <f t="shared" si="8"/>
        <v>0.01</v>
      </c>
      <c r="E49" s="18"/>
      <c r="J49">
        <f t="shared" si="9"/>
        <v>20</v>
      </c>
      <c r="K49" s="13" t="str">
        <f t="shared" si="10"/>
        <v>0.00 (0.00 - 0.00)</v>
      </c>
      <c r="N49" s="8"/>
      <c r="O49" s="8"/>
      <c r="P49" s="9"/>
      <c r="Q49" t="str">
        <f t="shared" si="4"/>
        <v>0.00, Line</v>
      </c>
      <c r="R49" t="str">
        <f t="shared" si="5"/>
        <v>0.00, RR</v>
      </c>
    </row>
    <row r="50" spans="1:20" x14ac:dyDescent="0.25">
      <c r="B50">
        <f>A50</f>
        <v>0</v>
      </c>
      <c r="C50">
        <f>A50</f>
        <v>0</v>
      </c>
      <c r="D50" s="3">
        <f t="shared" si="8"/>
        <v>0.01</v>
      </c>
      <c r="E50" s="18"/>
      <c r="J50">
        <f t="shared" si="9"/>
        <v>20</v>
      </c>
      <c r="K50" s="13" t="str">
        <f t="shared" si="10"/>
        <v>0.00 (0.00 - 0.00)</v>
      </c>
      <c r="N50" s="8"/>
      <c r="O50" s="8"/>
      <c r="P50" s="9"/>
      <c r="Q50" t="str">
        <f t="shared" si="4"/>
        <v>0.00, Line</v>
      </c>
      <c r="R50" t="str">
        <f t="shared" si="5"/>
        <v>0.00, RR</v>
      </c>
    </row>
    <row r="51" spans="1:20" x14ac:dyDescent="0.25">
      <c r="D51" s="3">
        <f t="shared" si="8"/>
        <v>0.01</v>
      </c>
      <c r="E51" s="18"/>
      <c r="J51">
        <f t="shared" si="9"/>
        <v>20</v>
      </c>
      <c r="N51" s="8"/>
      <c r="O51" s="8"/>
      <c r="P51" s="9"/>
    </row>
    <row r="52" spans="1:20" ht="20.25" customHeight="1" x14ac:dyDescent="0.25">
      <c r="A52" s="4"/>
      <c r="B52">
        <f t="shared" si="6"/>
        <v>0</v>
      </c>
      <c r="C52">
        <f t="shared" ref="C52:C61" si="11">A52</f>
        <v>0</v>
      </c>
      <c r="D52" s="3">
        <f t="shared" si="8"/>
        <v>0.01</v>
      </c>
      <c r="E52" s="19" t="s">
        <v>268</v>
      </c>
      <c r="F52" s="10"/>
      <c r="G52" s="10"/>
      <c r="H52" s="10"/>
      <c r="J52">
        <f t="shared" si="9"/>
        <v>20</v>
      </c>
      <c r="K52" s="13" t="str">
        <f>CONCATENATE(TEXT(F52,"0.00"), " (",TEXT(G52,"0.00")," - ",TEXT(H52,"0.00"),")")</f>
        <v>0.00 (0.00 - 0.00)</v>
      </c>
      <c r="L52" t="e">
        <f>(LN(H52)-LN(G52))/(2*NORMSINV(0.975))</f>
        <v>#NUM!</v>
      </c>
      <c r="M52" t="e">
        <f>1/(L52*L52)</f>
        <v>#NUM!</v>
      </c>
      <c r="N52" s="53" t="e">
        <f t="shared" ref="N52:N59" si="12">M52/M$63*100</f>
        <v>#NUM!</v>
      </c>
      <c r="O52" s="8" t="e">
        <f>SQRT(N52)</f>
        <v>#NUM!</v>
      </c>
      <c r="P52" s="52" t="e">
        <f t="shared" ref="P52:P59" si="13">O52*P$3/O$63</f>
        <v>#NUM!</v>
      </c>
      <c r="Q52" t="str">
        <f t="shared" ref="Q52:Q61" si="14">CONCATENATE(TEXT(E52,"0.00"), ", Line")</f>
        <v>Subtotal, Line</v>
      </c>
      <c r="R52" t="str">
        <f t="shared" ref="R52:R61" si="15">CONCATENATE(TEXT(E52,"0.00"), ", RR")</f>
        <v>Subtotal, RR</v>
      </c>
      <c r="S52" s="4"/>
    </row>
    <row r="53" spans="1:20" x14ac:dyDescent="0.25">
      <c r="A53" s="4"/>
      <c r="B53">
        <f t="shared" si="6"/>
        <v>0</v>
      </c>
      <c r="C53">
        <f t="shared" si="11"/>
        <v>0</v>
      </c>
      <c r="D53" s="3">
        <f t="shared" si="8"/>
        <v>0.01</v>
      </c>
      <c r="E53" s="19" t="s">
        <v>268</v>
      </c>
      <c r="F53" s="10"/>
      <c r="G53" s="10"/>
      <c r="H53" s="10"/>
      <c r="J53">
        <f t="shared" si="9"/>
        <v>20</v>
      </c>
      <c r="K53" s="13" t="str">
        <f>CONCATENATE(TEXT(F53,"0.00"), " (",TEXT(G53,"0.00")," - ",TEXT(H53,"0.00"),")")</f>
        <v>0.00 (0.00 - 0.00)</v>
      </c>
      <c r="L53" t="e">
        <f t="shared" ref="L53:L55" si="16">(LN(H53)-LN(G53))/(2*NORMSINV(0.975))</f>
        <v>#NUM!</v>
      </c>
      <c r="M53" t="e">
        <f t="shared" ref="M53:M55" si="17">1/(L53*L53)</f>
        <v>#NUM!</v>
      </c>
      <c r="N53" s="53" t="e">
        <f t="shared" si="12"/>
        <v>#NUM!</v>
      </c>
      <c r="O53" s="8" t="e">
        <f t="shared" ref="O53:O61" si="18">SQRT(N53)</f>
        <v>#NUM!</v>
      </c>
      <c r="P53" s="52" t="e">
        <f t="shared" si="13"/>
        <v>#NUM!</v>
      </c>
      <c r="Q53" t="str">
        <f t="shared" si="14"/>
        <v>Subtotal, Line</v>
      </c>
      <c r="R53" t="str">
        <f t="shared" si="15"/>
        <v>Subtotal, RR</v>
      </c>
      <c r="S53" s="4"/>
    </row>
    <row r="54" spans="1:20" x14ac:dyDescent="0.25">
      <c r="B54">
        <f t="shared" si="6"/>
        <v>0</v>
      </c>
      <c r="C54">
        <f t="shared" si="11"/>
        <v>0</v>
      </c>
      <c r="D54" s="3">
        <f t="shared" si="8"/>
        <v>0.01</v>
      </c>
      <c r="E54" s="19" t="s">
        <v>268</v>
      </c>
      <c r="F54" s="10"/>
      <c r="G54" s="10"/>
      <c r="H54" s="10"/>
      <c r="J54">
        <f t="shared" si="9"/>
        <v>20</v>
      </c>
      <c r="K54" s="13" t="str">
        <f>CONCATENATE(TEXT(F54,"0.00"), " (",TEXT(G54,"0.00")," - ",TEXT(H54,"0.00"),")")</f>
        <v>0.00 (0.00 - 0.00)</v>
      </c>
      <c r="L54" t="e">
        <f t="shared" si="16"/>
        <v>#NUM!</v>
      </c>
      <c r="M54" t="e">
        <f t="shared" si="17"/>
        <v>#NUM!</v>
      </c>
      <c r="N54" s="53" t="e">
        <f t="shared" si="12"/>
        <v>#NUM!</v>
      </c>
      <c r="O54" s="8" t="e">
        <f t="shared" si="18"/>
        <v>#NUM!</v>
      </c>
      <c r="P54" s="52" t="e">
        <f t="shared" si="13"/>
        <v>#NUM!</v>
      </c>
      <c r="Q54" t="str">
        <f t="shared" si="14"/>
        <v>Subtotal, Line</v>
      </c>
      <c r="R54" t="str">
        <f t="shared" si="15"/>
        <v>Subtotal, RR</v>
      </c>
      <c r="S54" s="4"/>
    </row>
    <row r="55" spans="1:20" x14ac:dyDescent="0.25">
      <c r="B55">
        <f t="shared" si="6"/>
        <v>0</v>
      </c>
      <c r="C55">
        <f t="shared" si="11"/>
        <v>0</v>
      </c>
      <c r="D55" s="3">
        <f t="shared" si="8"/>
        <v>0.01</v>
      </c>
      <c r="E55" s="19" t="s">
        <v>268</v>
      </c>
      <c r="F55" s="10"/>
      <c r="G55" s="10"/>
      <c r="H55" s="10"/>
      <c r="J55">
        <f t="shared" si="9"/>
        <v>20</v>
      </c>
      <c r="K55" s="13" t="str">
        <f>CONCATENATE(TEXT(F55,"0.00"), " (",TEXT(G55,"0.00")," - ",TEXT(H55,"0.00"),")")</f>
        <v>0.00 (0.00 - 0.00)</v>
      </c>
      <c r="L55" t="e">
        <f t="shared" si="16"/>
        <v>#NUM!</v>
      </c>
      <c r="M55" t="e">
        <f t="shared" si="17"/>
        <v>#NUM!</v>
      </c>
      <c r="N55" s="53" t="e">
        <f t="shared" si="12"/>
        <v>#NUM!</v>
      </c>
      <c r="O55" s="8" t="e">
        <f t="shared" si="18"/>
        <v>#NUM!</v>
      </c>
      <c r="P55" s="52" t="e">
        <f t="shared" si="13"/>
        <v>#NUM!</v>
      </c>
      <c r="Q55" t="str">
        <f t="shared" si="14"/>
        <v>Subtotal, Line</v>
      </c>
      <c r="R55" t="str">
        <f t="shared" si="15"/>
        <v>Subtotal, RR</v>
      </c>
      <c r="S55" s="4"/>
    </row>
    <row r="56" spans="1:20" ht="13.8" x14ac:dyDescent="0.3">
      <c r="A56">
        <v>1</v>
      </c>
      <c r="B56">
        <f t="shared" si="6"/>
        <v>1</v>
      </c>
      <c r="C56">
        <f t="shared" si="11"/>
        <v>1</v>
      </c>
      <c r="D56" s="3">
        <f t="shared" si="8"/>
        <v>0.01</v>
      </c>
      <c r="E56" s="19" t="s">
        <v>269</v>
      </c>
      <c r="F56" s="5"/>
      <c r="G56" s="5"/>
      <c r="H56" s="5"/>
      <c r="J56">
        <f t="shared" si="9"/>
        <v>20</v>
      </c>
      <c r="K56" s="20" t="s">
        <v>273</v>
      </c>
      <c r="N56" s="53">
        <f t="shared" si="12"/>
        <v>0</v>
      </c>
      <c r="O56" s="8">
        <f t="shared" si="18"/>
        <v>0</v>
      </c>
      <c r="P56" s="52">
        <f t="shared" si="13"/>
        <v>0</v>
      </c>
      <c r="Q56" t="str">
        <f t="shared" si="14"/>
        <v>Study No., Author, Sex, Line</v>
      </c>
      <c r="R56" t="str">
        <f t="shared" si="15"/>
        <v>Study No., Author, Sex, RR</v>
      </c>
      <c r="S56" s="4"/>
    </row>
    <row r="57" spans="1:20" x14ac:dyDescent="0.25">
      <c r="A57" s="4"/>
      <c r="B57">
        <f t="shared" si="6"/>
        <v>0</v>
      </c>
      <c r="C57">
        <f t="shared" si="11"/>
        <v>0</v>
      </c>
      <c r="D57" s="3">
        <f t="shared" si="8"/>
        <v>0.01</v>
      </c>
      <c r="E57" s="19" t="s">
        <v>220</v>
      </c>
      <c r="F57" s="5"/>
      <c r="G57" s="5"/>
      <c r="H57" s="5"/>
      <c r="J57">
        <f t="shared" si="9"/>
        <v>20</v>
      </c>
      <c r="N57" s="53">
        <f t="shared" si="12"/>
        <v>0</v>
      </c>
      <c r="O57" s="8">
        <f t="shared" si="18"/>
        <v>0</v>
      </c>
      <c r="P57" s="52">
        <f t="shared" si="13"/>
        <v>0</v>
      </c>
      <c r="Q57" t="str">
        <f t="shared" si="14"/>
        <v>North America, Line</v>
      </c>
      <c r="R57" t="str">
        <f t="shared" si="15"/>
        <v>North America, RR</v>
      </c>
      <c r="S57" s="4"/>
    </row>
    <row r="58" spans="1:20" x14ac:dyDescent="0.25">
      <c r="A58" s="4"/>
      <c r="B58">
        <f t="shared" si="6"/>
        <v>0</v>
      </c>
      <c r="C58">
        <f t="shared" si="11"/>
        <v>0</v>
      </c>
      <c r="D58" s="3">
        <f t="shared" si="8"/>
        <v>0.01</v>
      </c>
      <c r="E58" s="19" t="s">
        <v>221</v>
      </c>
      <c r="F58" s="10"/>
      <c r="G58" s="10"/>
      <c r="H58" s="10"/>
      <c r="J58">
        <f t="shared" si="9"/>
        <v>20</v>
      </c>
      <c r="N58" s="53">
        <f t="shared" si="12"/>
        <v>0</v>
      </c>
      <c r="O58" s="8">
        <f t="shared" si="18"/>
        <v>0</v>
      </c>
      <c r="P58" s="52">
        <f t="shared" si="13"/>
        <v>0</v>
      </c>
      <c r="Q58" t="str">
        <f t="shared" si="14"/>
        <v>Asia, Line</v>
      </c>
      <c r="R58" t="str">
        <f t="shared" si="15"/>
        <v>Asia, RR</v>
      </c>
      <c r="S58" s="4"/>
    </row>
    <row r="59" spans="1:20" x14ac:dyDescent="0.25">
      <c r="A59" s="4"/>
      <c r="B59">
        <f t="shared" si="6"/>
        <v>0</v>
      </c>
      <c r="C59">
        <f t="shared" si="11"/>
        <v>0</v>
      </c>
      <c r="D59" s="3">
        <f t="shared" si="8"/>
        <v>0.01</v>
      </c>
      <c r="E59" s="19" t="s">
        <v>222</v>
      </c>
      <c r="F59" s="10"/>
      <c r="G59" s="10"/>
      <c r="H59" s="10"/>
      <c r="J59">
        <f t="shared" si="9"/>
        <v>20</v>
      </c>
      <c r="N59" s="53">
        <f t="shared" si="12"/>
        <v>0</v>
      </c>
      <c r="O59" s="8">
        <f t="shared" si="18"/>
        <v>0</v>
      </c>
      <c r="P59" s="52">
        <f t="shared" si="13"/>
        <v>0</v>
      </c>
      <c r="Q59" t="str">
        <f t="shared" si="14"/>
        <v>Europe, Line</v>
      </c>
      <c r="R59" t="str">
        <f t="shared" si="15"/>
        <v>Europe, RR</v>
      </c>
      <c r="S59" s="4"/>
    </row>
    <row r="60" spans="1:20" x14ac:dyDescent="0.25">
      <c r="A60" s="4"/>
      <c r="B60">
        <f t="shared" si="6"/>
        <v>0</v>
      </c>
      <c r="C60">
        <f t="shared" si="11"/>
        <v>0</v>
      </c>
      <c r="D60" s="3">
        <f t="shared" si="8"/>
        <v>0.01</v>
      </c>
      <c r="E60" s="19" t="s">
        <v>223</v>
      </c>
      <c r="F60" s="10"/>
      <c r="G60" s="10"/>
      <c r="H60" s="10"/>
      <c r="J60">
        <f t="shared" si="9"/>
        <v>20</v>
      </c>
      <c r="N60" s="53"/>
      <c r="O60" s="8"/>
      <c r="P60" s="52"/>
      <c r="Q60" t="str">
        <f t="shared" si="14"/>
        <v>Multicountry, Line</v>
      </c>
      <c r="R60" t="str">
        <f t="shared" si="15"/>
        <v>Multicountry, RR</v>
      </c>
      <c r="S60" s="4"/>
    </row>
    <row r="61" spans="1:20" x14ac:dyDescent="0.25">
      <c r="A61" s="4">
        <v>7.3</v>
      </c>
      <c r="B61">
        <f t="shared" si="6"/>
        <v>7.3</v>
      </c>
      <c r="C61">
        <f t="shared" si="11"/>
        <v>7.3</v>
      </c>
      <c r="D61" s="3">
        <f t="shared" si="8"/>
        <v>0.01</v>
      </c>
      <c r="E61" s="18" t="s">
        <v>12</v>
      </c>
      <c r="F61" s="5">
        <v>0.90016065696085301</v>
      </c>
      <c r="G61" s="5">
        <v>0.74326451867446985</v>
      </c>
      <c r="H61" s="5">
        <v>1.0901760920664634</v>
      </c>
      <c r="J61">
        <f t="shared" si="9"/>
        <v>20</v>
      </c>
      <c r="K61" s="13" t="str">
        <f>CONCATENATE(TEXT(F61,"0.00"), " (",TEXT(G61,"0.00")," - ",TEXT(H61,"0.00"),")")</f>
        <v>0.90 (0.74 - 1.09)</v>
      </c>
      <c r="L61">
        <f>(LN(H61)-LN(G61))/(2*NORMSINV(0.975))</f>
        <v>9.7716723833845873E-2</v>
      </c>
      <c r="M61">
        <f t="shared" ref="M61" si="19">1/(L61*L61)</f>
        <v>104.72785396137107</v>
      </c>
      <c r="N61" s="53">
        <f>M61/M$63*100</f>
        <v>99.996324986831652</v>
      </c>
      <c r="O61" s="8">
        <f t="shared" si="18"/>
        <v>9.999816247653337</v>
      </c>
      <c r="P61" s="52">
        <f>O61*P$3/O$63</f>
        <v>15.693788446369055</v>
      </c>
      <c r="Q61" t="str">
        <f t="shared" si="14"/>
        <v>Total, Line</v>
      </c>
      <c r="R61" t="str">
        <f t="shared" si="15"/>
        <v>Total, RR</v>
      </c>
      <c r="T61" s="18" t="s">
        <v>157</v>
      </c>
    </row>
    <row r="62" spans="1:20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2"/>
      <c r="O62" s="12"/>
      <c r="P62" s="11"/>
      <c r="Q62" s="11"/>
      <c r="R62" s="11"/>
      <c r="S62" s="11"/>
    </row>
    <row r="63" spans="1:20" x14ac:dyDescent="0.25">
      <c r="E63" s="4"/>
      <c r="F63" s="7"/>
      <c r="G63" s="7"/>
      <c r="H63" s="7"/>
      <c r="I63" s="7"/>
      <c r="M63">
        <f>SUM(M6:M51)</f>
        <v>104.7317028652428</v>
      </c>
      <c r="N63" s="8">
        <f>SUM(N6:N51)</f>
        <v>100</v>
      </c>
      <c r="O63" s="8">
        <f>MAX(O6:O51)</f>
        <v>9.5577459978762302</v>
      </c>
      <c r="R63" s="4"/>
      <c r="S63" s="4"/>
    </row>
    <row r="64" spans="1:20" x14ac:dyDescent="0.25">
      <c r="I64" s="5"/>
    </row>
    <row r="65" spans="1:9" x14ac:dyDescent="0.25">
      <c r="A65" s="1" t="s">
        <v>158</v>
      </c>
      <c r="I65" s="5"/>
    </row>
    <row r="66" spans="1:9" x14ac:dyDescent="0.25">
      <c r="A66" s="18" t="s">
        <v>225</v>
      </c>
      <c r="I66" s="5"/>
    </row>
    <row r="67" spans="1:9" x14ac:dyDescent="0.25">
      <c r="A67" s="18" t="s">
        <v>152</v>
      </c>
      <c r="I67" s="5"/>
    </row>
    <row r="68" spans="1:9" x14ac:dyDescent="0.25">
      <c r="B68" s="18" t="s">
        <v>8</v>
      </c>
      <c r="C68" s="18" t="s">
        <v>154</v>
      </c>
      <c r="D68" s="18" t="s">
        <v>153</v>
      </c>
      <c r="I68" s="5"/>
    </row>
    <row r="69" spans="1:9" x14ac:dyDescent="0.25">
      <c r="A69" s="18"/>
      <c r="E69" s="18"/>
      <c r="I69" s="5"/>
    </row>
    <row r="70" spans="1:9" x14ac:dyDescent="0.25">
      <c r="I70" s="5"/>
    </row>
    <row r="71" spans="1:9" x14ac:dyDescent="0.25">
      <c r="I71" s="5"/>
    </row>
    <row r="72" spans="1:9" x14ac:dyDescent="0.25">
      <c r="I72" s="5"/>
    </row>
    <row r="73" spans="1:9" x14ac:dyDescent="0.25">
      <c r="I73" s="5"/>
    </row>
    <row r="74" spans="1:9" x14ac:dyDescent="0.25">
      <c r="I74" s="5"/>
    </row>
    <row r="75" spans="1:9" x14ac:dyDescent="0.25">
      <c r="I75" s="5"/>
    </row>
    <row r="76" spans="1:9" x14ac:dyDescent="0.25">
      <c r="I76" s="5"/>
    </row>
    <row r="77" spans="1:9" x14ac:dyDescent="0.25">
      <c r="I77" s="5"/>
    </row>
    <row r="78" spans="1:9" x14ac:dyDescent="0.25">
      <c r="I78" s="5"/>
    </row>
  </sheetData>
  <pageMargins left="0.75" right="0.75" top="0.62" bottom="0.52" header="0.5" footer="0.5"/>
  <pageSetup paperSize="9" fitToHeight="2" orientation="landscape" verticalDpi="300" r:id="rId1"/>
  <headerFooter alignWithMargins="0"/>
  <colBreaks count="1" manualBreakCount="1">
    <brk id="12" max="8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PlotInfo</vt:lpstr>
      <vt:lpstr>Fig2</vt:lpstr>
      <vt:lpstr>Fig3</vt:lpstr>
      <vt:lpstr>Fig4</vt:lpstr>
      <vt:lpstr>Not used</vt:lpstr>
      <vt:lpstr>PlotInfo!Print_Area</vt:lpstr>
    </vt:vector>
  </TitlesOfParts>
  <Company>P N Lee Statistics &amp; Computing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Lee</dc:creator>
  <cp:lastModifiedBy>Peter Lee</cp:lastModifiedBy>
  <cp:lastPrinted>2016-08-18T14:15:04Z</cp:lastPrinted>
  <dcterms:created xsi:type="dcterms:W3CDTF">2009-01-28T15:48:44Z</dcterms:created>
  <dcterms:modified xsi:type="dcterms:W3CDTF">2018-01-22T10:00:55Z</dcterms:modified>
</cp:coreProperties>
</file>